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2017_2018\ANNUAL BUDGET 2017-2018\Annexure\"/>
    </mc:Choice>
  </mc:AlternateContent>
  <bookViews>
    <workbookView xWindow="0" yWindow="0" windowWidth="16815" windowHeight="9045"/>
  </bookViews>
  <sheets>
    <sheet name="2014-2015" sheetId="1" r:id="rId1"/>
    <sheet name="Sheet3" sheetId="3" r:id="rId2"/>
  </sheets>
  <definedNames>
    <definedName name="_xlnm.Print_Area" localSheetId="0">'2014-2015'!$A$1:$O$167</definedName>
  </definedNames>
  <calcPr calcId="152511"/>
</workbook>
</file>

<file path=xl/calcChain.xml><?xml version="1.0" encoding="utf-8"?>
<calcChain xmlns="http://schemas.openxmlformats.org/spreadsheetml/2006/main">
  <c r="K88" i="1" l="1"/>
  <c r="L88" i="1" s="1"/>
  <c r="M88" i="1" s="1"/>
  <c r="K89" i="1"/>
  <c r="L89" i="1"/>
  <c r="M89" i="1" s="1"/>
  <c r="K90" i="1"/>
  <c r="L90" i="1"/>
  <c r="M90" i="1"/>
  <c r="K91" i="1"/>
  <c r="M91" i="1"/>
  <c r="L52" i="1" l="1"/>
  <c r="M52" i="1" s="1"/>
  <c r="N52" i="1" s="1"/>
  <c r="L51" i="1"/>
  <c r="M51" i="1" s="1"/>
  <c r="N51" i="1" s="1"/>
  <c r="L49" i="1"/>
  <c r="M49" i="1" s="1"/>
  <c r="N49" i="1" s="1"/>
  <c r="L48" i="1"/>
  <c r="M48" i="1" s="1"/>
  <c r="N48" i="1" s="1"/>
  <c r="L47" i="1"/>
  <c r="M47" i="1" s="1"/>
  <c r="N47" i="1" s="1"/>
  <c r="O47" i="1" s="1"/>
  <c r="L46" i="1"/>
  <c r="M46" i="1" s="1"/>
  <c r="N46" i="1" s="1"/>
  <c r="L45" i="1"/>
  <c r="M45" i="1" s="1"/>
  <c r="N45" i="1" s="1"/>
  <c r="L44" i="1"/>
  <c r="M44" i="1" s="1"/>
  <c r="N44" i="1" s="1"/>
  <c r="L42" i="1"/>
  <c r="M42" i="1" s="1"/>
  <c r="N42" i="1" s="1"/>
  <c r="L41" i="1"/>
  <c r="M41" i="1" s="1"/>
  <c r="N41" i="1" s="1"/>
  <c r="N163" i="1" l="1"/>
  <c r="N162" i="1"/>
  <c r="N161" i="1"/>
  <c r="N160" i="1"/>
  <c r="O153" i="1"/>
  <c r="O150" i="1"/>
  <c r="N118" i="1"/>
  <c r="H122" i="1"/>
  <c r="H121" i="1"/>
  <c r="H120" i="1"/>
  <c r="H119" i="1"/>
  <c r="H118" i="1"/>
  <c r="H127" i="1"/>
  <c r="N104" i="1" l="1"/>
  <c r="N144" i="1"/>
  <c r="N143" i="1"/>
  <c r="N142" i="1"/>
  <c r="N137" i="1"/>
  <c r="N133" i="1"/>
  <c r="N130" i="1"/>
  <c r="N125" i="1"/>
  <c r="N123" i="1"/>
  <c r="N122" i="1"/>
  <c r="N121" i="1"/>
  <c r="N120" i="1"/>
  <c r="N119" i="1"/>
  <c r="N117" i="1"/>
  <c r="N111" i="1"/>
  <c r="N110" i="1"/>
  <c r="N108" i="1"/>
  <c r="N107" i="1"/>
  <c r="N106" i="1"/>
  <c r="N105" i="1"/>
  <c r="M58" i="1" l="1"/>
  <c r="N58" i="1" s="1"/>
  <c r="O58" i="1" s="1"/>
  <c r="M57" i="1"/>
  <c r="N57" i="1" s="1"/>
  <c r="O57" i="1" s="1"/>
  <c r="L24" i="1"/>
  <c r="M24" i="1" s="1"/>
  <c r="N24" i="1" s="1"/>
  <c r="L163" i="1" l="1"/>
  <c r="M118" i="1" l="1"/>
  <c r="M111" i="1"/>
  <c r="M110" i="1"/>
  <c r="M108" i="1"/>
  <c r="M107" i="1"/>
  <c r="M106" i="1"/>
  <c r="M105" i="1"/>
  <c r="M104" i="1"/>
  <c r="L162" i="1"/>
  <c r="L161" i="1"/>
  <c r="L160" i="1"/>
  <c r="M144" i="1"/>
  <c r="O144" i="1" s="1"/>
  <c r="M143" i="1"/>
  <c r="M142" i="1"/>
  <c r="M119" i="1"/>
  <c r="M120" i="1"/>
  <c r="M121" i="1"/>
  <c r="M122" i="1"/>
  <c r="M123" i="1"/>
  <c r="M125" i="1"/>
  <c r="H125" i="1"/>
  <c r="L109" i="1"/>
  <c r="M80" i="1"/>
  <c r="M79" i="1"/>
  <c r="M75" i="1"/>
  <c r="K83" i="1"/>
  <c r="L83" i="1" s="1"/>
  <c r="M83" i="1" s="1"/>
  <c r="K82" i="1"/>
  <c r="L82" i="1" s="1"/>
  <c r="M82" i="1" s="1"/>
  <c r="K81" i="1"/>
  <c r="L81" i="1" s="1"/>
  <c r="M81" i="1" s="1"/>
  <c r="K80" i="1"/>
  <c r="K79" i="1"/>
  <c r="K78" i="1"/>
  <c r="L78" i="1" s="1"/>
  <c r="M78" i="1" s="1"/>
  <c r="N78" i="1" s="1"/>
  <c r="K77" i="1"/>
  <c r="L77" i="1" s="1"/>
  <c r="M77" i="1" s="1"/>
  <c r="K76" i="1"/>
  <c r="L76" i="1" s="1"/>
  <c r="M76" i="1" s="1"/>
  <c r="K75" i="1"/>
  <c r="K74" i="1"/>
  <c r="L74" i="1" s="1"/>
  <c r="M74" i="1" s="1"/>
  <c r="K73" i="1"/>
  <c r="L73" i="1" s="1"/>
  <c r="M73" i="1" s="1"/>
  <c r="K72" i="1"/>
  <c r="L72" i="1" s="1"/>
  <c r="M72" i="1" s="1"/>
  <c r="K70" i="1"/>
  <c r="L70" i="1" s="1"/>
  <c r="M70" i="1" s="1"/>
  <c r="K69" i="1"/>
  <c r="L69" i="1" s="1"/>
  <c r="M69" i="1" s="1"/>
  <c r="K68" i="1"/>
  <c r="L68" i="1" s="1"/>
  <c r="M68" i="1" s="1"/>
  <c r="M117" i="1"/>
  <c r="L25" i="1"/>
  <c r="M25" i="1" s="1"/>
  <c r="N25" i="1" s="1"/>
  <c r="L27" i="1"/>
  <c r="M27" i="1" s="1"/>
  <c r="N27" i="1" s="1"/>
  <c r="L28" i="1"/>
  <c r="M28" i="1" s="1"/>
  <c r="N28" i="1" s="1"/>
  <c r="L29" i="1"/>
  <c r="M29" i="1" s="1"/>
  <c r="N29" i="1" s="1"/>
  <c r="L30" i="1"/>
  <c r="M30" i="1" s="1"/>
  <c r="N30" i="1" s="1"/>
  <c r="O30" i="1" s="1"/>
  <c r="L31" i="1"/>
  <c r="M31" i="1" s="1"/>
  <c r="N31" i="1" s="1"/>
  <c r="L32" i="1"/>
  <c r="M32" i="1" s="1"/>
  <c r="N32" i="1" s="1"/>
  <c r="L34" i="1"/>
  <c r="M34" i="1" s="1"/>
  <c r="N34" i="1" s="1"/>
  <c r="L35" i="1"/>
  <c r="M35" i="1" s="1"/>
  <c r="N35" i="1" s="1"/>
  <c r="L59" i="1"/>
  <c r="M59" i="1" s="1"/>
  <c r="N59" i="1" s="1"/>
  <c r="O59" i="1" s="1"/>
  <c r="L60" i="1"/>
  <c r="M60" i="1" s="1"/>
  <c r="N60" i="1" s="1"/>
  <c r="O60" i="1" s="1"/>
  <c r="L61" i="1"/>
  <c r="M61" i="1" s="1"/>
  <c r="N61" i="1" s="1"/>
  <c r="O61" i="1" s="1"/>
  <c r="L62" i="1"/>
  <c r="M62" i="1" s="1"/>
  <c r="N62" i="1" s="1"/>
  <c r="O62" i="1" s="1"/>
  <c r="L139" i="1"/>
  <c r="L140" i="1"/>
  <c r="L141" i="1"/>
  <c r="L145" i="1"/>
  <c r="L146" i="1"/>
  <c r="M141" i="1" l="1"/>
  <c r="O141" i="1" s="1"/>
  <c r="N141" i="1"/>
  <c r="M109" i="1"/>
  <c r="N109" i="1"/>
  <c r="M146" i="1"/>
  <c r="O146" i="1" s="1"/>
  <c r="N146" i="1"/>
  <c r="M145" i="1"/>
  <c r="O145" i="1" s="1"/>
  <c r="N145" i="1"/>
  <c r="M140" i="1"/>
  <c r="O140" i="1" s="1"/>
  <c r="N140" i="1"/>
  <c r="M139" i="1"/>
  <c r="O139" i="1" s="1"/>
  <c r="N139" i="1"/>
  <c r="O117" i="1"/>
  <c r="O137" i="1" s="1"/>
</calcChain>
</file>

<file path=xl/comments1.xml><?xml version="1.0" encoding="utf-8"?>
<comments xmlns="http://schemas.openxmlformats.org/spreadsheetml/2006/main">
  <authors>
    <author>Khathutshelo Mabija</author>
  </authors>
  <commentList>
    <comment ref="P28" authorId="0" shapeId="0">
      <text>
        <r>
          <rPr>
            <b/>
            <sz val="9"/>
            <color indexed="81"/>
            <rFont val="Tahoma"/>
            <family val="2"/>
          </rPr>
          <t>Khathutshelo Mabija:</t>
        </r>
        <r>
          <rPr>
            <sz val="9"/>
            <color indexed="81"/>
            <rFont val="Tahoma"/>
            <family val="2"/>
          </rPr>
          <t xml:space="preserve">
out</t>
        </r>
      </text>
    </comment>
    <comment ref="P29" authorId="0" shapeId="0">
      <text>
        <r>
          <rPr>
            <b/>
            <sz val="9"/>
            <color indexed="81"/>
            <rFont val="Tahoma"/>
            <family val="2"/>
          </rPr>
          <t>Khathutshelo Mabija:</t>
        </r>
        <r>
          <rPr>
            <sz val="9"/>
            <color indexed="81"/>
            <rFont val="Tahoma"/>
            <family val="2"/>
          </rPr>
          <t xml:space="preserve">
out</t>
        </r>
      </text>
    </comment>
    <comment ref="P45" authorId="0" shapeId="0">
      <text>
        <r>
          <rPr>
            <b/>
            <sz val="9"/>
            <color indexed="81"/>
            <rFont val="Tahoma"/>
            <family val="2"/>
          </rPr>
          <t>Khathutshelo Mabija:</t>
        </r>
        <r>
          <rPr>
            <sz val="9"/>
            <color indexed="81"/>
            <rFont val="Tahoma"/>
            <family val="2"/>
          </rPr>
          <t xml:space="preserve">
out</t>
        </r>
      </text>
    </comment>
    <comment ref="P46" authorId="0" shapeId="0">
      <text>
        <r>
          <rPr>
            <b/>
            <sz val="9"/>
            <color indexed="81"/>
            <rFont val="Tahoma"/>
            <family val="2"/>
          </rPr>
          <t>Khathutshelo Mabija:</t>
        </r>
        <r>
          <rPr>
            <sz val="9"/>
            <color indexed="81"/>
            <rFont val="Tahoma"/>
            <family val="2"/>
          </rPr>
          <t xml:space="preserve">
out</t>
        </r>
      </text>
    </comment>
  </commentList>
</comments>
</file>

<file path=xl/sharedStrings.xml><?xml version="1.0" encoding="utf-8"?>
<sst xmlns="http://schemas.openxmlformats.org/spreadsheetml/2006/main" count="189" uniqueCount="145">
  <si>
    <t>1. MARBLE HALL TOWN HALL AND OTHER COMMUNITY HALLS</t>
  </si>
  <si>
    <t xml:space="preserve">         instruction, dancing lessons or other daily social interaction (per month)</t>
  </si>
  <si>
    <t>Description</t>
  </si>
  <si>
    <t>FREE</t>
  </si>
  <si>
    <t>MARBLE HALL</t>
  </si>
  <si>
    <t>BURIAL OUTSID MARBLE HALL</t>
  </si>
  <si>
    <t>EPHRAIM MOGALE LOCAL MUNICIPALITY</t>
  </si>
  <si>
    <t xml:space="preserve">SUNDRY TARRIFFS  </t>
  </si>
  <si>
    <t>CONTENTS</t>
  </si>
  <si>
    <t>Page</t>
  </si>
  <si>
    <t>Item</t>
  </si>
  <si>
    <t>Marble Hall Town Halls</t>
  </si>
  <si>
    <t>Sports Fields</t>
  </si>
  <si>
    <t>Town Planning</t>
  </si>
  <si>
    <t>Other Charges</t>
  </si>
  <si>
    <t>Posters &amp; Adevrtisements</t>
  </si>
  <si>
    <t>Library</t>
  </si>
  <si>
    <t>Cemetry</t>
  </si>
  <si>
    <t>Traffic Sevices</t>
  </si>
  <si>
    <t>Old Tariffs
2012/13</t>
  </si>
  <si>
    <t>Hall Rentals</t>
  </si>
  <si>
    <t>Sports Field (Stadia)</t>
  </si>
  <si>
    <t>1.1.1 Refundeable Deposit</t>
  </si>
  <si>
    <t>Residential</t>
  </si>
  <si>
    <t>Business</t>
  </si>
  <si>
    <t>1.2.1 Refundeable Deposit</t>
  </si>
  <si>
    <t>1.2.2 Rental Per Single Game</t>
  </si>
  <si>
    <t>1.2.4 Rental for Social/special events</t>
  </si>
  <si>
    <t>1.2.3 Rental Per Game (tournament)</t>
  </si>
  <si>
    <t>Current Tariffs 2014/15</t>
  </si>
  <si>
    <t>Old Tariffs
2013/14</t>
  </si>
  <si>
    <t>Current Tariff
2014/2015</t>
  </si>
  <si>
    <t>Contract Values Between</t>
  </si>
  <si>
    <t>R 30 000.00 to R 200 000.00</t>
  </si>
  <si>
    <t>R 200 001.00 to R 1 000 000.00</t>
  </si>
  <si>
    <t>R 1000 001.00 to R 5 000 000.00</t>
  </si>
  <si>
    <t>R 5000 001.00 and above</t>
  </si>
  <si>
    <t>Motor Grader</t>
  </si>
  <si>
    <t>TLB</t>
  </si>
  <si>
    <t xml:space="preserve">Tipper Truck </t>
  </si>
  <si>
    <t xml:space="preserve">Bomag Roller </t>
  </si>
  <si>
    <t>2-3</t>
  </si>
  <si>
    <t>5</t>
  </si>
  <si>
    <t>Hiring of Equipment</t>
  </si>
  <si>
    <t xml:space="preserve">Credit Control, Supply Chain and Deposit </t>
  </si>
  <si>
    <t>Current Tariff
2015/16</t>
  </si>
  <si>
    <t>Proposed Tariffs for 2016/17</t>
  </si>
  <si>
    <t>Proposed 2016/2017</t>
  </si>
  <si>
    <t>Hiring of Service delivery equipment( all services are charged per hour)</t>
  </si>
  <si>
    <t>Proposed Tariff 2016/2017</t>
  </si>
  <si>
    <t>Old Tariffs
2014/2015</t>
  </si>
  <si>
    <t>Approved Tariffs 2015/16</t>
  </si>
  <si>
    <t>Approved Tariffs 2014/15</t>
  </si>
  <si>
    <t>Approved 2015/2016</t>
  </si>
  <si>
    <t>Approved Tariffs for 2015/2016</t>
  </si>
  <si>
    <t>Approved Tariffs for 2014/2015</t>
  </si>
  <si>
    <t>Approved  Tariffs for 2015/16</t>
  </si>
  <si>
    <t>Approved Tariffs for 2014/15</t>
  </si>
  <si>
    <t>ApprovedTariffs 2014/15</t>
  </si>
  <si>
    <t>NB: ALL TARIFFS INCLUDE VAT</t>
  </si>
  <si>
    <t>2017-2018</t>
  </si>
  <si>
    <t>Proposed Tariffs 2017/18</t>
  </si>
  <si>
    <t>Approved Tariffs 2016/17</t>
  </si>
  <si>
    <t>ApprovedTariffs 2016/17</t>
  </si>
  <si>
    <t>Old Tariffs
2015/16</t>
  </si>
  <si>
    <t>Current Tariff
2016/17</t>
  </si>
  <si>
    <t>Proposed Tariffs for 2017/18</t>
  </si>
  <si>
    <t>Proposed 2017/2018</t>
  </si>
  <si>
    <t>Proposed Tariff 2017/2018</t>
  </si>
  <si>
    <t>Bank tariff +6%</t>
  </si>
  <si>
    <t>2. OTHER CHARGES</t>
  </si>
  <si>
    <t>2.1 Address list</t>
  </si>
  <si>
    <t>2.2 R/D Cheque / ACB Fee</t>
  </si>
  <si>
    <t>2.4 Address Search</t>
  </si>
  <si>
    <t>2.5 Information for Clearance Certificate</t>
  </si>
  <si>
    <t>2.6 Clearance Certificate</t>
  </si>
  <si>
    <t>2.7 Cutting of Grass - (Vacant Stands) per m²</t>
  </si>
  <si>
    <t>2.9 Health inspection where a notice is served to effect corrective measures</t>
  </si>
  <si>
    <t>2.10 Photostats copies &amp; Related services</t>
  </si>
  <si>
    <t>2.10.1 A4</t>
  </si>
  <si>
    <t>2.10.2 A3</t>
  </si>
  <si>
    <t>2.10.3 Plain A4</t>
  </si>
  <si>
    <t>2.10.4 Plain A3</t>
  </si>
  <si>
    <t>2.10.5 Sending or Receiving of faxes (per A4 Page)</t>
  </si>
  <si>
    <t>3.1 Estate Agents</t>
  </si>
  <si>
    <t>3.2 Other persons / organizations</t>
  </si>
  <si>
    <t>3.3 Poster removal fee (per poster)</t>
  </si>
  <si>
    <t>3.4 Poster display fee (per poster per week or part thereof)</t>
  </si>
  <si>
    <t>4. LIBRARY</t>
  </si>
  <si>
    <t>4.1 Membership fee yearly</t>
  </si>
  <si>
    <t>4.1.1 Per household</t>
  </si>
  <si>
    <t>4.1.2 Children over 15 years</t>
  </si>
  <si>
    <t>4.1.3 Children under 15 years</t>
  </si>
  <si>
    <t>4.1.4 Single Adults</t>
  </si>
  <si>
    <t>4.1.5 Pensioner</t>
  </si>
  <si>
    <t>4.1.6 Indengents (must be registered)</t>
  </si>
  <si>
    <t>4.2 Membership fee yearly outside marble hall town</t>
  </si>
  <si>
    <t>4.2.1 Per household</t>
  </si>
  <si>
    <t>4.2.2 Children</t>
  </si>
  <si>
    <t>4.2.3 Single Adults</t>
  </si>
  <si>
    <t>4.2.4 Pensioner</t>
  </si>
  <si>
    <t>4.2.5 Book Deposit Fee</t>
  </si>
  <si>
    <t>4.3 Sundry</t>
  </si>
  <si>
    <t>4.3.1 CD's (Annual)</t>
  </si>
  <si>
    <t>4.3.2 Magazines</t>
  </si>
  <si>
    <t>5. CEMETRY CHARGES</t>
  </si>
  <si>
    <t>5.1 Grave Adults</t>
  </si>
  <si>
    <t>5.2 Graves Children ( 0 to 12 years)</t>
  </si>
  <si>
    <t>5.3 Still Born</t>
  </si>
  <si>
    <t>5.4 For Placing Two</t>
  </si>
  <si>
    <t>5.5 Grave Plan</t>
  </si>
  <si>
    <t>5.6 Burial for Saturday and Public Holidays</t>
  </si>
  <si>
    <t>5.7 Indegents burial grave fees (Registered)</t>
  </si>
  <si>
    <t>5.8 Elandskraal/ Leeufontein/ Regae</t>
  </si>
  <si>
    <t>6. TRAFFIC SERVICES:</t>
  </si>
  <si>
    <t>6.2 Use of Testing ground for the purpose of training of learner driver (Per month or
part thereof) charged Per Driving School/Instructor</t>
  </si>
  <si>
    <t>7.1 R/D Cheque (as Per Bank Charge plus 6%)</t>
  </si>
  <si>
    <t>7.2 Connection Fee (ALL)</t>
  </si>
  <si>
    <t>7.3 Consumer Deposits</t>
  </si>
  <si>
    <t>7.3.1 Coventional &amp; Refuse</t>
  </si>
  <si>
    <t>7.3.2 Prepaid &amp; Refuse</t>
  </si>
  <si>
    <t>8. SUPPLY CHAIN MANAGEMENT</t>
  </si>
  <si>
    <t>8.1 Vendor Registration form</t>
  </si>
  <si>
    <t>1.1.2 Rental per period from 8h00 - 24h00 for Town Hall (weekdays)</t>
  </si>
  <si>
    <t>OTHER HALLS</t>
  </si>
  <si>
    <t xml:space="preserve">Fixed price for  use profit motive event </t>
  </si>
  <si>
    <t>2.3 Valuation Roll Hardcopy R5 PER PAGE</t>
  </si>
  <si>
    <t>2.3 Valuation Roll  Electronic Format</t>
  </si>
  <si>
    <t>2.8 Minimum Charge per stand for cutting vacant stand on request</t>
  </si>
  <si>
    <t>3. POSTERS:</t>
  </si>
  <si>
    <t>6.1 Traffic officers assisting with regulating of traffic during races, sport processions or 
any other activities held on public roads - Per Traffic Officer Per Hour</t>
  </si>
  <si>
    <t>1.1.3 Rental per period from 8h00 - 24h00 for Town Hall (Saturday, Sunday and Public holidays)</t>
  </si>
  <si>
    <t>1.1.4 Change, postponement or cancellation of reservation</t>
  </si>
  <si>
    <t>1.1.5 Tables (if available, only if hall is rented) each (Deposit)</t>
  </si>
  <si>
    <t>1.1.6 Chairs (if available, only if hall is rented) each (Deposit)</t>
  </si>
  <si>
    <t xml:space="preserve">1.1.7 Hall rental- Renting the hall for regular use for the purpose of Aerobic </t>
  </si>
  <si>
    <t>1.1.8 Hall rental churches for religious purposes(per day)</t>
  </si>
  <si>
    <t>1.1.10 Hawker Stall (per month)</t>
  </si>
  <si>
    <t>1.1.11 Season/Ocassional Hawkers rates from outside the Municipality</t>
  </si>
  <si>
    <t>1.1.9 Hall rental  schools for scholastic purposes(per day)</t>
  </si>
  <si>
    <t>Wall of remembrance</t>
  </si>
  <si>
    <r>
      <t xml:space="preserve">7. </t>
    </r>
    <r>
      <rPr>
        <b/>
        <u/>
        <sz val="12"/>
        <rFont val="Times New Roman"/>
        <family val="1"/>
      </rPr>
      <t xml:space="preserve">CREDIT CONTROL </t>
    </r>
    <r>
      <rPr>
        <sz val="12"/>
        <rFont val="Times New Roman"/>
        <family val="1"/>
      </rPr>
      <t xml:space="preserve"> </t>
    </r>
  </si>
  <si>
    <r>
      <t>8.2</t>
    </r>
    <r>
      <rPr>
        <b/>
        <sz val="12"/>
        <rFont val="Times New Roman"/>
        <family val="1"/>
      </rPr>
      <t xml:space="preserve"> Non-refundable Fee</t>
    </r>
  </si>
  <si>
    <t>Main Hall (Matia Visagie)</t>
  </si>
  <si>
    <t xml:space="preserve">Referee to billboards tariffs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</si>
</sst>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&quot;R&quot;\ * #,##0_ ;_ &quot;R&quot;\ * \-#,##0_ ;_ &quot;R&quot;\ * &quot;-&quot;_ ;_ @_ "/>
    <numFmt numFmtId="167" formatCode="_ * #,##0_ ;_ * \-#,##0_ ;_ * &quot;-&quot;_ ;_ @_ "/>
    <numFmt numFmtId="168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i/>
      <sz val="14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24"/>
      <name val="Times New Roman"/>
      <family val="1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168" fontId="1" fillId="0" borderId="0" applyFont="0" applyFill="0" applyBorder="0" applyAlignment="0" applyProtection="0"/>
    <xf numFmtId="0" fontId="2" fillId="4" borderId="0" applyNumberFormat="0" applyBorder="0" applyAlignment="0" applyProtection="0"/>
  </cellStyleXfs>
  <cellXfs count="152">
    <xf numFmtId="0" fontId="0" fillId="0" borderId="0" xfId="0"/>
    <xf numFmtId="0" fontId="3" fillId="5" borderId="0" xfId="0" applyFont="1" applyFill="1"/>
    <xf numFmtId="0" fontId="3" fillId="0" borderId="1" xfId="0" applyFont="1" applyBorder="1" applyAlignment="1">
      <alignment horizontal="left"/>
    </xf>
    <xf numFmtId="0" fontId="3" fillId="0" borderId="0" xfId="0" applyFont="1"/>
    <xf numFmtId="168" fontId="3" fillId="0" borderId="1" xfId="1" applyFont="1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3" fontId="6" fillId="0" borderId="1" xfId="0" applyNumberFormat="1" applyFont="1" applyBorder="1"/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left"/>
    </xf>
    <xf numFmtId="0" fontId="3" fillId="0" borderId="1" xfId="0" applyFont="1" applyBorder="1"/>
    <xf numFmtId="0" fontId="7" fillId="0" borderId="1" xfId="0" applyFont="1" applyFill="1" applyBorder="1"/>
    <xf numFmtId="0" fontId="3" fillId="0" borderId="1" xfId="0" applyFont="1" applyBorder="1" applyAlignment="1"/>
    <xf numFmtId="0" fontId="6" fillId="0" borderId="1" xfId="0" applyFont="1" applyBorder="1" applyAlignment="1"/>
    <xf numFmtId="0" fontId="7" fillId="0" borderId="0" xfId="0" applyFont="1" applyFill="1" applyBorder="1"/>
    <xf numFmtId="0" fontId="3" fillId="0" borderId="0" xfId="0" applyFont="1" applyFill="1"/>
    <xf numFmtId="168" fontId="3" fillId="0" borderId="1" xfId="1" applyFont="1" applyFill="1" applyBorder="1"/>
    <xf numFmtId="164" fontId="3" fillId="0" borderId="1" xfId="1" applyNumberFormat="1" applyFont="1" applyFill="1" applyBorder="1"/>
    <xf numFmtId="164" fontId="3" fillId="0" borderId="1" xfId="0" applyNumberFormat="1" applyFont="1" applyFill="1" applyBorder="1"/>
    <xf numFmtId="4" fontId="6" fillId="0" borderId="1" xfId="0" applyNumberFormat="1" applyFont="1" applyFill="1" applyBorder="1"/>
    <xf numFmtId="4" fontId="6" fillId="0" borderId="0" xfId="0" applyNumberFormat="1" applyFont="1" applyFill="1"/>
    <xf numFmtId="0" fontId="8" fillId="0" borderId="1" xfId="0" applyFont="1" applyFill="1" applyBorder="1"/>
    <xf numFmtId="0" fontId="3" fillId="0" borderId="1" xfId="0" applyFont="1" applyFill="1" applyBorder="1"/>
    <xf numFmtId="2" fontId="3" fillId="0" borderId="1" xfId="0" applyNumberFormat="1" applyFont="1" applyFill="1" applyBorder="1"/>
    <xf numFmtId="0" fontId="3" fillId="0" borderId="0" xfId="0" applyFont="1" applyBorder="1"/>
    <xf numFmtId="0" fontId="10" fillId="3" borderId="0" xfId="0" applyFont="1" applyFill="1" applyBorder="1" applyAlignment="1">
      <alignment horizontal="center"/>
    </xf>
    <xf numFmtId="0" fontId="8" fillId="3" borderId="1" xfId="0" applyFont="1" applyFill="1" applyBorder="1"/>
    <xf numFmtId="0" fontId="3" fillId="0" borderId="13" xfId="0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43" fontId="3" fillId="0" borderId="0" xfId="0" applyNumberFormat="1" applyFont="1"/>
    <xf numFmtId="0" fontId="9" fillId="0" borderId="0" xfId="0" applyFont="1"/>
    <xf numFmtId="0" fontId="8" fillId="2" borderId="2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164" fontId="3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8" fontId="3" fillId="0" borderId="0" xfId="1" applyFont="1" applyBorder="1"/>
    <xf numFmtId="164" fontId="3" fillId="0" borderId="0" xfId="1" applyNumberFormat="1" applyFont="1" applyBorder="1"/>
    <xf numFmtId="0" fontId="9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4" fontId="6" fillId="0" borderId="1" xfId="0" applyNumberFormat="1" applyFont="1" applyBorder="1"/>
    <xf numFmtId="168" fontId="3" fillId="0" borderId="1" xfId="0" applyNumberFormat="1" applyFont="1" applyBorder="1"/>
    <xf numFmtId="0" fontId="3" fillId="0" borderId="3" xfId="0" applyFont="1" applyBorder="1"/>
    <xf numFmtId="165" fontId="3" fillId="0" borderId="1" xfId="0" applyNumberFormat="1" applyFont="1" applyBorder="1"/>
    <xf numFmtId="0" fontId="8" fillId="2" borderId="7" xfId="0" applyFont="1" applyFill="1" applyBorder="1" applyAlignment="1">
      <alignment wrapText="1"/>
    </xf>
    <xf numFmtId="165" fontId="3" fillId="0" borderId="1" xfId="0" applyNumberFormat="1" applyFont="1" applyFill="1" applyBorder="1"/>
    <xf numFmtId="164" fontId="3" fillId="0" borderId="0" xfId="0" applyNumberFormat="1" applyFont="1"/>
    <xf numFmtId="0" fontId="8" fillId="5" borderId="7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168" fontId="3" fillId="5" borderId="0" xfId="1" applyFont="1" applyFill="1"/>
    <xf numFmtId="168" fontId="3" fillId="5" borderId="1" xfId="1" applyFont="1" applyFill="1" applyBorder="1"/>
    <xf numFmtId="164" fontId="3" fillId="5" borderId="1" xfId="1" applyNumberFormat="1" applyFont="1" applyFill="1" applyBorder="1"/>
    <xf numFmtId="165" fontId="3" fillId="5" borderId="1" xfId="0" applyNumberFormat="1" applyFont="1" applyFill="1" applyBorder="1"/>
    <xf numFmtId="167" fontId="3" fillId="5" borderId="1" xfId="0" applyNumberFormat="1" applyFont="1" applyFill="1" applyBorder="1"/>
    <xf numFmtId="167" fontId="3" fillId="5" borderId="0" xfId="0" applyNumberFormat="1" applyFont="1" applyFill="1" applyBorder="1"/>
    <xf numFmtId="164" fontId="3" fillId="5" borderId="1" xfId="0" applyNumberFormat="1" applyFont="1" applyFill="1" applyBorder="1"/>
    <xf numFmtId="168" fontId="3" fillId="5" borderId="0" xfId="1" applyFont="1" applyFill="1" applyBorder="1"/>
    <xf numFmtId="168" fontId="3" fillId="5" borderId="15" xfId="1" applyFont="1" applyFill="1" applyBorder="1"/>
    <xf numFmtId="0" fontId="3" fillId="5" borderId="1" xfId="0" applyFont="1" applyFill="1" applyBorder="1"/>
    <xf numFmtId="0" fontId="3" fillId="5" borderId="0" xfId="0" applyFont="1" applyFill="1" applyBorder="1"/>
    <xf numFmtId="164" fontId="3" fillId="5" borderId="0" xfId="1" applyNumberFormat="1" applyFont="1" applyFill="1"/>
    <xf numFmtId="164" fontId="3" fillId="5" borderId="0" xfId="0" applyNumberFormat="1" applyFont="1" applyFill="1"/>
    <xf numFmtId="0" fontId="8" fillId="0" borderId="0" xfId="0" applyFont="1" applyBorder="1" applyAlignment="1">
      <alignment horizontal="center"/>
    </xf>
    <xf numFmtId="0" fontId="8" fillId="0" borderId="0" xfId="0" applyFont="1" applyAlignment="1"/>
    <xf numFmtId="0" fontId="12" fillId="0" borderId="0" xfId="0" applyFont="1" applyAlignment="1"/>
    <xf numFmtId="0" fontId="8" fillId="5" borderId="2" xfId="0" applyFont="1" applyFill="1" applyBorder="1" applyAlignment="1">
      <alignment wrapText="1"/>
    </xf>
    <xf numFmtId="167" fontId="3" fillId="0" borderId="1" xfId="1" applyNumberFormat="1" applyFont="1" applyBorder="1"/>
    <xf numFmtId="167" fontId="3" fillId="0" borderId="1" xfId="0" applyNumberFormat="1" applyFont="1" applyBorder="1"/>
    <xf numFmtId="43" fontId="3" fillId="0" borderId="1" xfId="0" applyNumberFormat="1" applyFont="1" applyBorder="1"/>
    <xf numFmtId="43" fontId="3" fillId="0" borderId="0" xfId="0" applyNumberFormat="1" applyFont="1" applyBorder="1"/>
    <xf numFmtId="164" fontId="3" fillId="0" borderId="2" xfId="1" applyNumberFormat="1" applyFont="1" applyBorder="1"/>
    <xf numFmtId="164" fontId="3" fillId="0" borderId="2" xfId="0" applyNumberFormat="1" applyFont="1" applyBorder="1"/>
    <xf numFmtId="168" fontId="3" fillId="0" borderId="2" xfId="1" applyFont="1" applyBorder="1"/>
    <xf numFmtId="168" fontId="3" fillId="5" borderId="7" xfId="1" applyFont="1" applyFill="1" applyBorder="1" applyAlignment="1">
      <alignment horizontal="left" vertical="center"/>
    </xf>
    <xf numFmtId="164" fontId="3" fillId="5" borderId="2" xfId="1" applyNumberFormat="1" applyFont="1" applyFill="1" applyBorder="1" applyAlignment="1">
      <alignment horizontal="left" vertical="center"/>
    </xf>
    <xf numFmtId="164" fontId="3" fillId="0" borderId="2" xfId="0" applyNumberFormat="1" applyFont="1" applyBorder="1" applyAlignment="1">
      <alignment horizontal="center" vertical="center"/>
    </xf>
    <xf numFmtId="167" fontId="3" fillId="0" borderId="0" xfId="0" applyNumberFormat="1" applyFont="1" applyBorder="1" applyAlignment="1">
      <alignment horizontal="center" vertical="center"/>
    </xf>
    <xf numFmtId="168" fontId="3" fillId="5" borderId="9" xfId="1" applyFont="1" applyFill="1" applyBorder="1" applyAlignment="1">
      <alignment horizontal="left" vertical="center"/>
    </xf>
    <xf numFmtId="164" fontId="6" fillId="5" borderId="13" xfId="0" applyNumberFormat="1" applyFont="1" applyFill="1" applyBorder="1" applyAlignment="1">
      <alignment horizontal="left" vertical="center"/>
    </xf>
    <xf numFmtId="164" fontId="3" fillId="0" borderId="13" xfId="0" applyNumberFormat="1" applyFont="1" applyBorder="1" applyAlignment="1">
      <alignment horizontal="center" vertical="center"/>
    </xf>
    <xf numFmtId="168" fontId="3" fillId="5" borderId="12" xfId="1" applyFont="1" applyFill="1" applyBorder="1" applyAlignment="1">
      <alignment horizontal="left" vertical="center"/>
    </xf>
    <xf numFmtId="164" fontId="6" fillId="5" borderId="14" xfId="0" applyNumberFormat="1" applyFont="1" applyFill="1" applyBorder="1" applyAlignment="1">
      <alignment horizontal="left" vertical="center"/>
    </xf>
    <xf numFmtId="164" fontId="3" fillId="0" borderId="14" xfId="0" applyNumberFormat="1" applyFont="1" applyBorder="1" applyAlignment="1">
      <alignment horizontal="center" vertical="center"/>
    </xf>
    <xf numFmtId="166" fontId="3" fillId="0" borderId="1" xfId="0" applyNumberFormat="1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2" fontId="3" fillId="5" borderId="1" xfId="0" applyNumberFormat="1" applyFont="1" applyFill="1" applyBorder="1"/>
    <xf numFmtId="1" fontId="3" fillId="5" borderId="1" xfId="0" applyNumberFormat="1" applyFont="1" applyFill="1" applyBorder="1"/>
    <xf numFmtId="0" fontId="6" fillId="5" borderId="16" xfId="2" applyFont="1" applyFill="1" applyBorder="1"/>
    <xf numFmtId="0" fontId="6" fillId="5" borderId="0" xfId="2" applyFont="1" applyFill="1" applyBorder="1"/>
    <xf numFmtId="2" fontId="3" fillId="5" borderId="0" xfId="0" applyNumberFormat="1" applyFont="1" applyFill="1" applyBorder="1"/>
    <xf numFmtId="0" fontId="8" fillId="3" borderId="2" xfId="0" applyFont="1" applyFill="1" applyBorder="1" applyAlignment="1">
      <alignment wrapText="1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167" fontId="3" fillId="0" borderId="2" xfId="0" applyNumberFormat="1" applyFont="1" applyBorder="1" applyAlignment="1">
      <alignment horizontal="center" vertical="center"/>
    </xf>
    <xf numFmtId="167" fontId="3" fillId="0" borderId="13" xfId="0" applyNumberFormat="1" applyFont="1" applyBorder="1" applyAlignment="1">
      <alignment horizontal="center" vertical="center"/>
    </xf>
    <xf numFmtId="167" fontId="3" fillId="0" borderId="14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3" fillId="0" borderId="1" xfId="0" applyFont="1" applyBorder="1"/>
    <xf numFmtId="0" fontId="9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0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0" fillId="0" borderId="0" xfId="0" applyAlignment="1">
      <alignment vertical="center"/>
    </xf>
  </cellXfs>
  <cellStyles count="3">
    <cellStyle name="Comma" xfId="1" builtinId="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P166"/>
  <sheetViews>
    <sheetView tabSelected="1" view="pageBreakPreview" topLeftCell="A142" zoomScaleNormal="100" zoomScaleSheetLayoutView="100" workbookViewId="0">
      <selection activeCell="L92" sqref="L92"/>
    </sheetView>
  </sheetViews>
  <sheetFormatPr defaultRowHeight="15.75" x14ac:dyDescent="0.25"/>
  <cols>
    <col min="1" max="1" width="7" style="3" customWidth="1"/>
    <col min="2" max="2" width="6.7109375" style="3" customWidth="1"/>
    <col min="3" max="3" width="9.7109375" style="3" bestFit="1" customWidth="1"/>
    <col min="4" max="4" width="9.140625" style="3"/>
    <col min="5" max="5" width="37.42578125" style="3" customWidth="1"/>
    <col min="6" max="6" width="9.140625" style="3"/>
    <col min="7" max="7" width="8.5703125" style="3" customWidth="1"/>
    <col min="8" max="8" width="10.140625" style="3" hidden="1" customWidth="1"/>
    <col min="9" max="9" width="16.140625" style="3" customWidth="1"/>
    <col min="10" max="12" width="15.28515625" style="3" customWidth="1"/>
    <col min="13" max="16" width="15.5703125" style="3" customWidth="1"/>
    <col min="17" max="16384" width="9.140625" style="3"/>
  </cols>
  <sheetData>
    <row r="2" spans="2:12" ht="30" x14ac:dyDescent="0.4">
      <c r="B2" s="105" t="s">
        <v>6</v>
      </c>
      <c r="C2" s="105"/>
      <c r="D2" s="105"/>
      <c r="E2" s="105"/>
      <c r="F2" s="105"/>
      <c r="G2" s="105"/>
      <c r="H2" s="105"/>
      <c r="I2" s="105"/>
      <c r="J2" s="105"/>
      <c r="K2" s="105"/>
      <c r="L2" s="25"/>
    </row>
    <row r="4" spans="2:12" x14ac:dyDescent="0.25">
      <c r="D4" s="109" t="s">
        <v>7</v>
      </c>
      <c r="E4" s="109"/>
      <c r="F4" s="109"/>
      <c r="G4" s="109"/>
      <c r="H4" s="109"/>
      <c r="I4" s="109"/>
      <c r="J4" s="109"/>
    </row>
    <row r="6" spans="2:12" x14ac:dyDescent="0.25">
      <c r="F6" s="109" t="s">
        <v>60</v>
      </c>
      <c r="G6" s="109"/>
      <c r="H6" s="109"/>
      <c r="I6" s="109"/>
    </row>
    <row r="7" spans="2:12" x14ac:dyDescent="0.25">
      <c r="C7" s="110" t="s">
        <v>8</v>
      </c>
      <c r="D7" s="110"/>
      <c r="E7" s="110"/>
      <c r="F7" s="110"/>
    </row>
    <row r="8" spans="2:12" x14ac:dyDescent="0.25">
      <c r="C8" s="111" t="s">
        <v>10</v>
      </c>
      <c r="D8" s="112"/>
      <c r="E8" s="113"/>
      <c r="F8" s="26" t="s">
        <v>9</v>
      </c>
    </row>
    <row r="9" spans="2:12" x14ac:dyDescent="0.25">
      <c r="C9" s="143" t="s">
        <v>11</v>
      </c>
      <c r="D9" s="144"/>
      <c r="E9" s="145"/>
      <c r="F9" s="27">
        <v>1</v>
      </c>
    </row>
    <row r="10" spans="2:12" x14ac:dyDescent="0.25">
      <c r="C10" s="146" t="s">
        <v>12</v>
      </c>
      <c r="D10" s="147"/>
      <c r="E10" s="148"/>
      <c r="F10" s="27">
        <v>2</v>
      </c>
    </row>
    <row r="11" spans="2:12" x14ac:dyDescent="0.25">
      <c r="C11" s="146" t="s">
        <v>13</v>
      </c>
      <c r="D11" s="147"/>
      <c r="E11" s="148"/>
      <c r="F11" s="28" t="s">
        <v>41</v>
      </c>
    </row>
    <row r="12" spans="2:12" x14ac:dyDescent="0.25">
      <c r="C12" s="146" t="s">
        <v>14</v>
      </c>
      <c r="D12" s="147"/>
      <c r="E12" s="148"/>
      <c r="F12" s="27">
        <v>3</v>
      </c>
    </row>
    <row r="13" spans="2:12" x14ac:dyDescent="0.25">
      <c r="C13" s="146" t="s">
        <v>15</v>
      </c>
      <c r="D13" s="147"/>
      <c r="E13" s="148"/>
      <c r="F13" s="27">
        <v>4</v>
      </c>
    </row>
    <row r="14" spans="2:12" x14ac:dyDescent="0.25">
      <c r="C14" s="146" t="s">
        <v>16</v>
      </c>
      <c r="D14" s="147"/>
      <c r="E14" s="148"/>
      <c r="F14" s="27">
        <v>4</v>
      </c>
    </row>
    <row r="15" spans="2:12" x14ac:dyDescent="0.25">
      <c r="C15" s="146" t="s">
        <v>17</v>
      </c>
      <c r="D15" s="147"/>
      <c r="E15" s="148"/>
      <c r="F15" s="27">
        <v>5</v>
      </c>
    </row>
    <row r="16" spans="2:12" x14ac:dyDescent="0.25">
      <c r="C16" s="146" t="s">
        <v>18</v>
      </c>
      <c r="D16" s="147"/>
      <c r="E16" s="148"/>
      <c r="F16" s="28" t="s">
        <v>42</v>
      </c>
    </row>
    <row r="17" spans="1:16" x14ac:dyDescent="0.25">
      <c r="C17" s="127" t="s">
        <v>44</v>
      </c>
      <c r="D17" s="128"/>
      <c r="E17" s="129"/>
      <c r="F17" s="29">
        <v>6</v>
      </c>
    </row>
    <row r="18" spans="1:16" x14ac:dyDescent="0.25">
      <c r="C18" s="130" t="s">
        <v>43</v>
      </c>
      <c r="D18" s="130"/>
      <c r="E18" s="130"/>
      <c r="F18" s="30">
        <v>7</v>
      </c>
    </row>
    <row r="19" spans="1:16" ht="15" customHeight="1" x14ac:dyDescent="0.25">
      <c r="A19" s="31" t="s">
        <v>59</v>
      </c>
      <c r="B19" s="32"/>
      <c r="C19" s="32"/>
      <c r="D19" s="32"/>
      <c r="E19" s="32"/>
      <c r="F19" s="32"/>
      <c r="G19" s="32"/>
      <c r="H19" s="32"/>
      <c r="I19" s="32"/>
      <c r="J19" s="32"/>
      <c r="K19" s="33"/>
      <c r="L19" s="33"/>
    </row>
    <row r="21" spans="1:16" x14ac:dyDescent="0.25">
      <c r="A21" s="34" t="s">
        <v>0</v>
      </c>
    </row>
    <row r="22" spans="1:16" ht="47.25" x14ac:dyDescent="0.25">
      <c r="A22" s="34">
        <v>1.1000000000000001</v>
      </c>
      <c r="B22" s="34" t="s">
        <v>20</v>
      </c>
      <c r="C22" s="34"/>
      <c r="K22" s="35" t="s">
        <v>30</v>
      </c>
      <c r="L22" s="35" t="s">
        <v>29</v>
      </c>
      <c r="M22" s="36" t="s">
        <v>51</v>
      </c>
      <c r="N22" s="36" t="s">
        <v>63</v>
      </c>
      <c r="O22" s="36" t="s">
        <v>61</v>
      </c>
      <c r="P22" s="37"/>
    </row>
    <row r="23" spans="1:16" x14ac:dyDescent="0.25">
      <c r="A23" s="101" t="s">
        <v>143</v>
      </c>
      <c r="B23" s="101"/>
      <c r="C23" s="101"/>
      <c r="D23" s="101"/>
      <c r="K23" s="35"/>
      <c r="L23" s="35"/>
      <c r="M23" s="36"/>
      <c r="N23" s="36"/>
      <c r="O23" s="36"/>
      <c r="P23" s="37"/>
    </row>
    <row r="24" spans="1:16" x14ac:dyDescent="0.25">
      <c r="B24" s="98" t="s">
        <v>22</v>
      </c>
      <c r="C24" s="98"/>
      <c r="D24" s="98"/>
      <c r="E24" s="98"/>
      <c r="F24" s="98"/>
      <c r="G24" s="98"/>
      <c r="H24" s="98"/>
      <c r="I24" s="98"/>
      <c r="K24" s="4">
        <v>589.21584000000007</v>
      </c>
      <c r="L24" s="5">
        <f t="shared" ref="L24:L35" si="0">K24*6.8/100+K24</f>
        <v>629.28251712000008</v>
      </c>
      <c r="M24" s="6">
        <f>L24*1.06</f>
        <v>667.03946814720007</v>
      </c>
      <c r="N24" s="6">
        <f>M24*1.06</f>
        <v>707.06183623603215</v>
      </c>
      <c r="O24" s="7">
        <v>2000</v>
      </c>
      <c r="P24" s="38"/>
    </row>
    <row r="25" spans="1:16" x14ac:dyDescent="0.25">
      <c r="B25" s="98" t="s">
        <v>123</v>
      </c>
      <c r="C25" s="103"/>
      <c r="D25" s="103"/>
      <c r="E25" s="103"/>
      <c r="F25" s="103"/>
      <c r="G25" s="103"/>
      <c r="H25" s="103"/>
      <c r="I25" s="103"/>
      <c r="K25" s="4">
        <v>471.37267199999991</v>
      </c>
      <c r="L25" s="5">
        <f t="shared" si="0"/>
        <v>503.42601369599993</v>
      </c>
      <c r="M25" s="6">
        <f t="shared" ref="M25:M62" si="1">L25*1.06</f>
        <v>533.63157451775999</v>
      </c>
      <c r="N25" s="6">
        <f t="shared" ref="N25:N62" si="2">M25*1.06</f>
        <v>565.64946898882556</v>
      </c>
      <c r="O25" s="7">
        <v>1200</v>
      </c>
      <c r="P25" s="38"/>
    </row>
    <row r="26" spans="1:16" x14ac:dyDescent="0.25">
      <c r="B26" s="8" t="s">
        <v>131</v>
      </c>
      <c r="C26" s="9"/>
      <c r="D26" s="9"/>
      <c r="E26" s="9"/>
      <c r="F26" s="9"/>
      <c r="G26" s="9"/>
      <c r="H26" s="9"/>
      <c r="I26" s="9"/>
      <c r="K26" s="4"/>
      <c r="L26" s="5"/>
      <c r="M26" s="6"/>
      <c r="N26" s="6"/>
      <c r="O26" s="7">
        <v>1500</v>
      </c>
      <c r="P26" s="38"/>
    </row>
    <row r="27" spans="1:16" x14ac:dyDescent="0.25">
      <c r="B27" s="98" t="s">
        <v>132</v>
      </c>
      <c r="C27" s="103"/>
      <c r="D27" s="103"/>
      <c r="E27" s="103"/>
      <c r="F27" s="103"/>
      <c r="G27" s="103"/>
      <c r="H27" s="103"/>
      <c r="I27" s="103"/>
      <c r="K27" s="4">
        <v>220.31548799999996</v>
      </c>
      <c r="L27" s="5">
        <f t="shared" si="0"/>
        <v>235.29694118399996</v>
      </c>
      <c r="M27" s="6">
        <f t="shared" si="1"/>
        <v>249.41475765503998</v>
      </c>
      <c r="N27" s="6">
        <f t="shared" si="2"/>
        <v>264.3796431143424</v>
      </c>
      <c r="O27" s="7">
        <v>280</v>
      </c>
      <c r="P27" s="38"/>
    </row>
    <row r="28" spans="1:16" x14ac:dyDescent="0.25">
      <c r="B28" s="98" t="s">
        <v>133</v>
      </c>
      <c r="C28" s="103"/>
      <c r="D28" s="103"/>
      <c r="E28" s="103"/>
      <c r="F28" s="103"/>
      <c r="G28" s="103"/>
      <c r="H28" s="103"/>
      <c r="I28" s="103"/>
      <c r="K28" s="4">
        <v>29.460791999999994</v>
      </c>
      <c r="L28" s="5">
        <f t="shared" si="0"/>
        <v>31.464125855999995</v>
      </c>
      <c r="M28" s="6">
        <f t="shared" si="1"/>
        <v>33.351973407359999</v>
      </c>
      <c r="N28" s="6">
        <f t="shared" si="2"/>
        <v>35.353091811801598</v>
      </c>
      <c r="O28" s="7">
        <v>0</v>
      </c>
      <c r="P28" s="38"/>
    </row>
    <row r="29" spans="1:16" x14ac:dyDescent="0.25">
      <c r="B29" s="98" t="s">
        <v>134</v>
      </c>
      <c r="C29" s="103"/>
      <c r="D29" s="103"/>
      <c r="E29" s="103"/>
      <c r="F29" s="103"/>
      <c r="G29" s="103"/>
      <c r="H29" s="103"/>
      <c r="I29" s="103"/>
      <c r="K29" s="4">
        <v>15.370848000000001</v>
      </c>
      <c r="L29" s="5">
        <f t="shared" si="0"/>
        <v>16.416065664000001</v>
      </c>
      <c r="M29" s="6">
        <f t="shared" si="1"/>
        <v>17.401029603840001</v>
      </c>
      <c r="N29" s="6">
        <f t="shared" si="2"/>
        <v>18.445091380070401</v>
      </c>
      <c r="O29" s="7">
        <v>0</v>
      </c>
      <c r="P29" s="38"/>
    </row>
    <row r="30" spans="1:16" x14ac:dyDescent="0.25">
      <c r="B30" s="98" t="s">
        <v>135</v>
      </c>
      <c r="C30" s="103"/>
      <c r="D30" s="103"/>
      <c r="E30" s="103"/>
      <c r="F30" s="103"/>
      <c r="G30" s="103"/>
      <c r="H30" s="103"/>
      <c r="I30" s="103"/>
      <c r="K30" s="4">
        <v>0</v>
      </c>
      <c r="L30" s="5">
        <f t="shared" si="0"/>
        <v>0</v>
      </c>
      <c r="M30" s="6">
        <f t="shared" si="1"/>
        <v>0</v>
      </c>
      <c r="N30" s="6">
        <f t="shared" si="2"/>
        <v>0</v>
      </c>
      <c r="O30" s="7">
        <f t="shared" ref="O30:O61" si="3">N30*1.061</f>
        <v>0</v>
      </c>
      <c r="P30" s="38"/>
    </row>
    <row r="31" spans="1:16" x14ac:dyDescent="0.25">
      <c r="B31" s="10" t="s">
        <v>1</v>
      </c>
      <c r="C31" s="10"/>
      <c r="D31" s="10"/>
      <c r="E31" s="10"/>
      <c r="F31" s="10"/>
      <c r="G31" s="10"/>
      <c r="H31" s="10"/>
      <c r="I31" s="10"/>
      <c r="K31" s="4">
        <v>514.92340799999999</v>
      </c>
      <c r="L31" s="5">
        <f t="shared" si="0"/>
        <v>549.93819974400003</v>
      </c>
      <c r="M31" s="6">
        <f t="shared" si="1"/>
        <v>582.93449172864007</v>
      </c>
      <c r="N31" s="6">
        <f t="shared" si="2"/>
        <v>617.91056123235853</v>
      </c>
      <c r="O31" s="7">
        <v>660</v>
      </c>
      <c r="P31" s="38"/>
    </row>
    <row r="32" spans="1:16" x14ac:dyDescent="0.25">
      <c r="B32" s="98" t="s">
        <v>136</v>
      </c>
      <c r="C32" s="103"/>
      <c r="D32" s="103"/>
      <c r="E32" s="103"/>
      <c r="F32" s="103"/>
      <c r="G32" s="103"/>
      <c r="H32" s="103"/>
      <c r="I32" s="103"/>
      <c r="K32" s="4">
        <v>220.31548799999996</v>
      </c>
      <c r="L32" s="5">
        <f t="shared" si="0"/>
        <v>235.29694118399996</v>
      </c>
      <c r="M32" s="6">
        <f t="shared" si="1"/>
        <v>249.41475765503998</v>
      </c>
      <c r="N32" s="6">
        <f t="shared" si="2"/>
        <v>264.3796431143424</v>
      </c>
      <c r="O32" s="7">
        <v>1200</v>
      </c>
      <c r="P32" s="38"/>
    </row>
    <row r="33" spans="1:16" x14ac:dyDescent="0.25">
      <c r="B33" s="98" t="s">
        <v>139</v>
      </c>
      <c r="C33" s="103"/>
      <c r="D33" s="103"/>
      <c r="E33" s="103"/>
      <c r="F33" s="103"/>
      <c r="G33" s="103"/>
      <c r="H33" s="103"/>
      <c r="I33" s="103"/>
      <c r="K33" s="4"/>
      <c r="L33" s="5"/>
      <c r="M33" s="6"/>
      <c r="N33" s="6"/>
      <c r="O33" s="7">
        <v>800</v>
      </c>
      <c r="P33" s="38"/>
    </row>
    <row r="34" spans="1:16" x14ac:dyDescent="0.25">
      <c r="B34" s="98" t="s">
        <v>137</v>
      </c>
      <c r="C34" s="103"/>
      <c r="D34" s="103"/>
      <c r="E34" s="103"/>
      <c r="F34" s="103"/>
      <c r="G34" s="103"/>
      <c r="H34" s="103"/>
      <c r="I34" s="103"/>
      <c r="K34" s="4">
        <v>93.675167999999985</v>
      </c>
      <c r="L34" s="5">
        <f t="shared" si="0"/>
        <v>100.04507942399998</v>
      </c>
      <c r="M34" s="6">
        <f t="shared" si="1"/>
        <v>106.04778418943998</v>
      </c>
      <c r="N34" s="6">
        <f t="shared" si="2"/>
        <v>112.41065124080639</v>
      </c>
      <c r="O34" s="7">
        <v>120</v>
      </c>
      <c r="P34" s="38"/>
    </row>
    <row r="35" spans="1:16" x14ac:dyDescent="0.25">
      <c r="B35" s="98" t="s">
        <v>138</v>
      </c>
      <c r="C35" s="103"/>
      <c r="D35" s="103"/>
      <c r="E35" s="103"/>
      <c r="F35" s="103"/>
      <c r="G35" s="103"/>
      <c r="H35" s="103"/>
      <c r="I35" s="103"/>
      <c r="K35" s="4">
        <v>514.92340799999999</v>
      </c>
      <c r="L35" s="5">
        <f t="shared" si="0"/>
        <v>549.93819974400003</v>
      </c>
      <c r="M35" s="6">
        <f t="shared" si="1"/>
        <v>582.93449172864007</v>
      </c>
      <c r="N35" s="6">
        <f t="shared" si="2"/>
        <v>617.91056123235853</v>
      </c>
      <c r="O35" s="7">
        <v>660</v>
      </c>
      <c r="P35" s="38"/>
    </row>
    <row r="36" spans="1:16" x14ac:dyDescent="0.25">
      <c r="B36" s="39"/>
      <c r="C36" s="40"/>
      <c r="D36" s="40"/>
      <c r="E36" s="40"/>
      <c r="F36" s="40"/>
      <c r="G36" s="40"/>
      <c r="H36" s="40"/>
      <c r="I36" s="40"/>
      <c r="K36" s="41"/>
      <c r="L36" s="42"/>
      <c r="M36" s="6"/>
      <c r="N36" s="6"/>
      <c r="O36" s="7"/>
      <c r="P36" s="38"/>
    </row>
    <row r="37" spans="1:16" ht="18.75" x14ac:dyDescent="0.3">
      <c r="B37" s="11" t="s">
        <v>125</v>
      </c>
      <c r="C37" s="12"/>
      <c r="D37" s="13"/>
      <c r="E37" s="13"/>
      <c r="F37" s="13"/>
      <c r="G37" s="13"/>
      <c r="H37" s="13"/>
      <c r="I37" s="13"/>
      <c r="J37" s="13"/>
      <c r="K37" s="13"/>
      <c r="L37" s="42"/>
      <c r="M37" s="6"/>
      <c r="N37" s="6"/>
      <c r="O37" s="7">
        <v>3500</v>
      </c>
      <c r="P37" s="38"/>
    </row>
    <row r="38" spans="1:16" x14ac:dyDescent="0.25">
      <c r="B38" s="39"/>
      <c r="C38" s="40"/>
      <c r="D38" s="40"/>
      <c r="E38" s="40"/>
      <c r="F38" s="40"/>
      <c r="G38" s="40"/>
      <c r="H38" s="40"/>
      <c r="I38" s="40"/>
      <c r="K38" s="41"/>
      <c r="L38" s="42"/>
      <c r="M38" s="6"/>
      <c r="N38" s="6"/>
      <c r="O38" s="7"/>
      <c r="P38" s="38"/>
    </row>
    <row r="39" spans="1:16" x14ac:dyDescent="0.25">
      <c r="A39" s="101" t="s">
        <v>124</v>
      </c>
      <c r="B39" s="101"/>
      <c r="C39" s="101"/>
      <c r="D39" s="101"/>
      <c r="E39" s="40"/>
      <c r="F39" s="40"/>
      <c r="G39" s="40"/>
      <c r="H39" s="40"/>
      <c r="I39" s="40"/>
      <c r="K39" s="41"/>
      <c r="L39" s="42"/>
      <c r="M39" s="6"/>
      <c r="N39" s="6"/>
      <c r="O39" s="7"/>
      <c r="P39" s="38"/>
    </row>
    <row r="40" spans="1:16" x14ac:dyDescent="0.25">
      <c r="B40" s="39"/>
      <c r="C40" s="40"/>
      <c r="D40" s="40"/>
      <c r="E40" s="40"/>
      <c r="F40" s="40"/>
      <c r="G40" s="40"/>
      <c r="H40" s="40"/>
      <c r="I40" s="40"/>
      <c r="K40" s="41"/>
      <c r="L40" s="42"/>
      <c r="M40" s="6"/>
      <c r="N40" s="6"/>
      <c r="O40" s="7"/>
      <c r="P40" s="38"/>
    </row>
    <row r="41" spans="1:16" x14ac:dyDescent="0.25">
      <c r="A41" s="31"/>
      <c r="B41" s="98" t="s">
        <v>22</v>
      </c>
      <c r="C41" s="98"/>
      <c r="D41" s="98"/>
      <c r="E41" s="98"/>
      <c r="F41" s="98"/>
      <c r="G41" s="98"/>
      <c r="H41" s="98"/>
      <c r="I41" s="98"/>
      <c r="K41" s="4">
        <v>589.21584000000007</v>
      </c>
      <c r="L41" s="5">
        <f t="shared" ref="L41:L42" si="4">K41*6.8/100+K41</f>
        <v>629.28251712000008</v>
      </c>
      <c r="M41" s="6">
        <f>L41*1.06</f>
        <v>667.03946814720007</v>
      </c>
      <c r="N41" s="6">
        <f>M41*1.06</f>
        <v>707.06183623603215</v>
      </c>
      <c r="O41" s="38">
        <v>1000</v>
      </c>
      <c r="P41" s="38"/>
    </row>
    <row r="42" spans="1:16" x14ac:dyDescent="0.25">
      <c r="B42" s="98" t="s">
        <v>123</v>
      </c>
      <c r="C42" s="103"/>
      <c r="D42" s="103"/>
      <c r="E42" s="103"/>
      <c r="F42" s="103"/>
      <c r="G42" s="103"/>
      <c r="H42" s="103"/>
      <c r="I42" s="103"/>
      <c r="K42" s="4">
        <v>471.37267199999991</v>
      </c>
      <c r="L42" s="5">
        <f t="shared" si="4"/>
        <v>503.42601369599993</v>
      </c>
      <c r="M42" s="6">
        <f t="shared" ref="M42" si="5">L42*1.06</f>
        <v>533.63157451775999</v>
      </c>
      <c r="N42" s="6">
        <f t="shared" ref="N42" si="6">M42*1.06</f>
        <v>565.64946898882556</v>
      </c>
      <c r="O42" s="38">
        <v>900</v>
      </c>
      <c r="P42" s="38"/>
    </row>
    <row r="43" spans="1:16" x14ac:dyDescent="0.25">
      <c r="B43" s="8" t="s">
        <v>131</v>
      </c>
      <c r="C43" s="9"/>
      <c r="D43" s="9"/>
      <c r="E43" s="9"/>
      <c r="F43" s="9"/>
      <c r="G43" s="9"/>
      <c r="H43" s="9"/>
      <c r="I43" s="9"/>
      <c r="K43" s="4"/>
      <c r="L43" s="5"/>
      <c r="M43" s="6"/>
      <c r="N43" s="6"/>
      <c r="O43" s="38">
        <v>1200</v>
      </c>
      <c r="P43" s="38"/>
    </row>
    <row r="44" spans="1:16" x14ac:dyDescent="0.25">
      <c r="B44" s="98" t="s">
        <v>132</v>
      </c>
      <c r="C44" s="103"/>
      <c r="D44" s="103"/>
      <c r="E44" s="103"/>
      <c r="F44" s="103"/>
      <c r="G44" s="103"/>
      <c r="H44" s="103"/>
      <c r="I44" s="103"/>
      <c r="K44" s="4">
        <v>220.31548799999996</v>
      </c>
      <c r="L44" s="5">
        <f t="shared" ref="L44:L52" si="7">K44*6.8/100+K44</f>
        <v>235.29694118399996</v>
      </c>
      <c r="M44" s="6">
        <f t="shared" ref="M44:M52" si="8">L44*1.06</f>
        <v>249.41475765503998</v>
      </c>
      <c r="N44" s="6">
        <f t="shared" ref="N44:N52" si="9">M44*1.06</f>
        <v>264.3796431143424</v>
      </c>
      <c r="O44" s="7">
        <v>280</v>
      </c>
      <c r="P44" s="38"/>
    </row>
    <row r="45" spans="1:16" x14ac:dyDescent="0.25">
      <c r="B45" s="98" t="s">
        <v>133</v>
      </c>
      <c r="C45" s="103"/>
      <c r="D45" s="103"/>
      <c r="E45" s="103"/>
      <c r="F45" s="103"/>
      <c r="G45" s="103"/>
      <c r="H45" s="103"/>
      <c r="I45" s="103"/>
      <c r="K45" s="4">
        <v>29.460791999999994</v>
      </c>
      <c r="L45" s="5">
        <f t="shared" si="7"/>
        <v>31.464125855999995</v>
      </c>
      <c r="M45" s="6">
        <f t="shared" si="8"/>
        <v>33.351973407359999</v>
      </c>
      <c r="N45" s="6">
        <f t="shared" si="9"/>
        <v>35.353091811801598</v>
      </c>
      <c r="O45" s="7">
        <v>0</v>
      </c>
      <c r="P45" s="38"/>
    </row>
    <row r="46" spans="1:16" x14ac:dyDescent="0.25">
      <c r="B46" s="98" t="s">
        <v>134</v>
      </c>
      <c r="C46" s="103"/>
      <c r="D46" s="103"/>
      <c r="E46" s="103"/>
      <c r="F46" s="103"/>
      <c r="G46" s="103"/>
      <c r="H46" s="103"/>
      <c r="I46" s="103"/>
      <c r="K46" s="4">
        <v>15.370848000000001</v>
      </c>
      <c r="L46" s="5">
        <f t="shared" si="7"/>
        <v>16.416065664000001</v>
      </c>
      <c r="M46" s="6">
        <f t="shared" si="8"/>
        <v>17.401029603840001</v>
      </c>
      <c r="N46" s="6">
        <f t="shared" si="9"/>
        <v>18.445091380070401</v>
      </c>
      <c r="O46" s="7">
        <v>0</v>
      </c>
      <c r="P46" s="38"/>
    </row>
    <row r="47" spans="1:16" x14ac:dyDescent="0.25">
      <c r="B47" s="98" t="s">
        <v>135</v>
      </c>
      <c r="C47" s="103"/>
      <c r="D47" s="103"/>
      <c r="E47" s="103"/>
      <c r="F47" s="103"/>
      <c r="G47" s="103"/>
      <c r="H47" s="103"/>
      <c r="I47" s="103"/>
      <c r="K47" s="4">
        <v>0</v>
      </c>
      <c r="L47" s="5">
        <f t="shared" si="7"/>
        <v>0</v>
      </c>
      <c r="M47" s="6">
        <f t="shared" si="8"/>
        <v>0</v>
      </c>
      <c r="N47" s="6">
        <f t="shared" si="9"/>
        <v>0</v>
      </c>
      <c r="O47" s="7">
        <f t="shared" ref="O47" si="10">N47*1.061</f>
        <v>0</v>
      </c>
      <c r="P47" s="38"/>
    </row>
    <row r="48" spans="1:16" x14ac:dyDescent="0.25">
      <c r="B48" s="10" t="s">
        <v>1</v>
      </c>
      <c r="C48" s="10"/>
      <c r="D48" s="10"/>
      <c r="E48" s="10"/>
      <c r="F48" s="10"/>
      <c r="G48" s="10"/>
      <c r="H48" s="10"/>
      <c r="I48" s="10"/>
      <c r="K48" s="4">
        <v>514.92340799999999</v>
      </c>
      <c r="L48" s="5">
        <f t="shared" si="7"/>
        <v>549.93819974400003</v>
      </c>
      <c r="M48" s="6">
        <f t="shared" si="8"/>
        <v>582.93449172864007</v>
      </c>
      <c r="N48" s="6">
        <f t="shared" si="9"/>
        <v>617.91056123235853</v>
      </c>
      <c r="O48" s="7">
        <v>660</v>
      </c>
      <c r="P48" s="38"/>
    </row>
    <row r="49" spans="1:16" x14ac:dyDescent="0.25">
      <c r="B49" s="98" t="s">
        <v>136</v>
      </c>
      <c r="C49" s="103"/>
      <c r="D49" s="103"/>
      <c r="E49" s="103"/>
      <c r="F49" s="103"/>
      <c r="G49" s="103"/>
      <c r="H49" s="103"/>
      <c r="I49" s="103"/>
      <c r="K49" s="4">
        <v>220.31548799999996</v>
      </c>
      <c r="L49" s="5">
        <f t="shared" si="7"/>
        <v>235.29694118399996</v>
      </c>
      <c r="M49" s="6">
        <f t="shared" si="8"/>
        <v>249.41475765503998</v>
      </c>
      <c r="N49" s="6">
        <f t="shared" si="9"/>
        <v>264.3796431143424</v>
      </c>
      <c r="O49" s="7">
        <v>900</v>
      </c>
      <c r="P49" s="38"/>
    </row>
    <row r="50" spans="1:16" x14ac:dyDescent="0.25">
      <c r="B50" s="98" t="s">
        <v>139</v>
      </c>
      <c r="C50" s="103"/>
      <c r="D50" s="103"/>
      <c r="E50" s="103"/>
      <c r="F50" s="103"/>
      <c r="G50" s="103"/>
      <c r="H50" s="103"/>
      <c r="I50" s="103"/>
      <c r="K50" s="4"/>
      <c r="L50" s="5"/>
      <c r="M50" s="6"/>
      <c r="N50" s="6"/>
      <c r="O50" s="7">
        <v>500</v>
      </c>
      <c r="P50" s="38"/>
    </row>
    <row r="51" spans="1:16" x14ac:dyDescent="0.25">
      <c r="B51" s="98" t="s">
        <v>137</v>
      </c>
      <c r="C51" s="103"/>
      <c r="D51" s="103"/>
      <c r="E51" s="103"/>
      <c r="F51" s="103"/>
      <c r="G51" s="103"/>
      <c r="H51" s="103"/>
      <c r="I51" s="103"/>
      <c r="K51" s="4">
        <v>93.675167999999985</v>
      </c>
      <c r="L51" s="5">
        <f t="shared" si="7"/>
        <v>100.04507942399998</v>
      </c>
      <c r="M51" s="6">
        <f t="shared" si="8"/>
        <v>106.04778418943998</v>
      </c>
      <c r="N51" s="6">
        <f t="shared" si="9"/>
        <v>112.41065124080639</v>
      </c>
      <c r="O51" s="7">
        <v>120</v>
      </c>
      <c r="P51" s="38"/>
    </row>
    <row r="52" spans="1:16" x14ac:dyDescent="0.25">
      <c r="B52" s="98" t="s">
        <v>138</v>
      </c>
      <c r="C52" s="103"/>
      <c r="D52" s="103"/>
      <c r="E52" s="103"/>
      <c r="F52" s="103"/>
      <c r="G52" s="103"/>
      <c r="H52" s="103"/>
      <c r="I52" s="103"/>
      <c r="K52" s="4">
        <v>514.92340799999999</v>
      </c>
      <c r="L52" s="5">
        <f t="shared" si="7"/>
        <v>549.93819974400003</v>
      </c>
      <c r="M52" s="6">
        <f t="shared" si="8"/>
        <v>582.93449172864007</v>
      </c>
      <c r="N52" s="6">
        <f t="shared" si="9"/>
        <v>617.91056123235853</v>
      </c>
      <c r="O52" s="7">
        <v>660</v>
      </c>
      <c r="P52" s="38"/>
    </row>
    <row r="53" spans="1:16" x14ac:dyDescent="0.25">
      <c r="B53" s="39"/>
      <c r="C53" s="40"/>
      <c r="D53" s="40"/>
      <c r="E53" s="40"/>
      <c r="F53" s="40"/>
      <c r="G53" s="40"/>
      <c r="H53" s="40"/>
      <c r="I53" s="40"/>
      <c r="K53" s="41"/>
      <c r="L53" s="42"/>
      <c r="M53" s="6"/>
      <c r="N53" s="6"/>
      <c r="O53" s="7"/>
      <c r="P53" s="38"/>
    </row>
    <row r="54" spans="1:16" ht="18.75" x14ac:dyDescent="0.3">
      <c r="B54" s="14" t="s">
        <v>125</v>
      </c>
      <c r="C54" s="40"/>
      <c r="D54" s="40"/>
      <c r="E54" s="40"/>
      <c r="F54" s="40"/>
      <c r="G54" s="40"/>
      <c r="H54" s="40"/>
      <c r="I54" s="40"/>
      <c r="K54" s="41"/>
      <c r="L54" s="42"/>
      <c r="M54" s="6"/>
      <c r="N54" s="6"/>
      <c r="O54" s="7">
        <v>1500</v>
      </c>
      <c r="P54" s="38"/>
    </row>
    <row r="55" spans="1:16" x14ac:dyDescent="0.25">
      <c r="B55" s="39"/>
      <c r="C55" s="40"/>
      <c r="D55" s="40"/>
      <c r="E55" s="40"/>
      <c r="F55" s="40"/>
      <c r="G55" s="40"/>
      <c r="H55" s="40"/>
      <c r="I55" s="40"/>
      <c r="K55" s="41"/>
      <c r="L55" s="42"/>
      <c r="M55" s="6"/>
      <c r="N55" s="6"/>
      <c r="O55" s="7"/>
      <c r="P55" s="38"/>
    </row>
    <row r="56" spans="1:16" x14ac:dyDescent="0.25">
      <c r="B56" s="39"/>
      <c r="C56" s="40"/>
      <c r="D56" s="40"/>
      <c r="E56" s="40"/>
      <c r="F56" s="40"/>
      <c r="G56" s="40"/>
      <c r="H56" s="40"/>
      <c r="I56" s="40"/>
      <c r="K56" s="41"/>
      <c r="L56" s="42"/>
      <c r="M56" s="6"/>
      <c r="N56" s="6"/>
      <c r="O56" s="7"/>
      <c r="P56" s="38"/>
    </row>
    <row r="57" spans="1:16" x14ac:dyDescent="0.25">
      <c r="B57" s="39"/>
      <c r="C57" s="40"/>
      <c r="D57" s="40"/>
      <c r="E57" s="40"/>
      <c r="F57" s="40"/>
      <c r="G57" s="40"/>
      <c r="H57" s="40"/>
      <c r="I57" s="40"/>
      <c r="K57" s="42"/>
      <c r="L57" s="42"/>
      <c r="M57" s="6">
        <f t="shared" si="1"/>
        <v>0</v>
      </c>
      <c r="N57" s="6">
        <f t="shared" si="2"/>
        <v>0</v>
      </c>
      <c r="O57" s="7">
        <f t="shared" si="3"/>
        <v>0</v>
      </c>
      <c r="P57" s="38"/>
    </row>
    <row r="58" spans="1:16" x14ac:dyDescent="0.25">
      <c r="A58" s="34">
        <v>1.2</v>
      </c>
      <c r="B58" s="43" t="s">
        <v>21</v>
      </c>
      <c r="C58" s="44"/>
      <c r="D58" s="44"/>
      <c r="E58" s="40"/>
      <c r="F58" s="40"/>
      <c r="G58" s="40"/>
      <c r="H58" s="40"/>
      <c r="I58" s="40"/>
      <c r="K58" s="42"/>
      <c r="L58" s="42"/>
      <c r="M58" s="6">
        <f t="shared" si="1"/>
        <v>0</v>
      </c>
      <c r="N58" s="6">
        <f t="shared" si="2"/>
        <v>0</v>
      </c>
      <c r="O58" s="7">
        <f t="shared" si="3"/>
        <v>0</v>
      </c>
      <c r="P58" s="38"/>
    </row>
    <row r="59" spans="1:16" x14ac:dyDescent="0.25">
      <c r="B59" s="98" t="s">
        <v>25</v>
      </c>
      <c r="C59" s="98"/>
      <c r="D59" s="98"/>
      <c r="E59" s="98"/>
      <c r="F59" s="98"/>
      <c r="G59" s="98"/>
      <c r="H59" s="98"/>
      <c r="I59" s="98"/>
      <c r="K59" s="4">
        <v>589.22</v>
      </c>
      <c r="L59" s="5">
        <f>K59*6.8/100+K59</f>
        <v>629.28696000000002</v>
      </c>
      <c r="M59" s="6">
        <f t="shared" si="1"/>
        <v>667.04417760000001</v>
      </c>
      <c r="N59" s="6">
        <f t="shared" si="2"/>
        <v>707.06682825600001</v>
      </c>
      <c r="O59" s="7">
        <f>N59*1.064</f>
        <v>752.31910526438401</v>
      </c>
      <c r="P59" s="38"/>
    </row>
    <row r="60" spans="1:16" x14ac:dyDescent="0.25">
      <c r="B60" s="98" t="s">
        <v>26</v>
      </c>
      <c r="C60" s="98"/>
      <c r="D60" s="98"/>
      <c r="E60" s="98"/>
      <c r="F60" s="98"/>
      <c r="G60" s="98"/>
      <c r="H60" s="98"/>
      <c r="I60" s="98"/>
      <c r="K60" s="4">
        <v>0</v>
      </c>
      <c r="L60" s="5">
        <f>K60*6.8/100+K60</f>
        <v>0</v>
      </c>
      <c r="M60" s="6">
        <f t="shared" si="1"/>
        <v>0</v>
      </c>
      <c r="N60" s="6">
        <f t="shared" si="2"/>
        <v>0</v>
      </c>
      <c r="O60" s="7">
        <f t="shared" si="3"/>
        <v>0</v>
      </c>
      <c r="P60" s="38"/>
    </row>
    <row r="61" spans="1:16" x14ac:dyDescent="0.25">
      <c r="B61" s="98" t="s">
        <v>28</v>
      </c>
      <c r="C61" s="98"/>
      <c r="D61" s="98"/>
      <c r="E61" s="98"/>
      <c r="F61" s="98"/>
      <c r="G61" s="98"/>
      <c r="H61" s="98"/>
      <c r="I61" s="98"/>
      <c r="K61" s="4">
        <v>0</v>
      </c>
      <c r="L61" s="5">
        <f>K61*6.8/100+K61</f>
        <v>0</v>
      </c>
      <c r="M61" s="6">
        <f t="shared" si="1"/>
        <v>0</v>
      </c>
      <c r="N61" s="6">
        <f t="shared" si="2"/>
        <v>0</v>
      </c>
      <c r="O61" s="7">
        <f t="shared" si="3"/>
        <v>0</v>
      </c>
      <c r="P61" s="38"/>
    </row>
    <row r="62" spans="1:16" x14ac:dyDescent="0.25">
      <c r="B62" s="98" t="s">
        <v>27</v>
      </c>
      <c r="C62" s="98"/>
      <c r="D62" s="98"/>
      <c r="E62" s="98"/>
      <c r="F62" s="98"/>
      <c r="G62" s="98"/>
      <c r="H62" s="98"/>
      <c r="I62" s="98"/>
      <c r="K62" s="4">
        <v>471.37</v>
      </c>
      <c r="L62" s="5">
        <f>K62*6.8/100+K62</f>
        <v>503.42316</v>
      </c>
      <c r="M62" s="6">
        <f t="shared" si="1"/>
        <v>533.62854960000004</v>
      </c>
      <c r="N62" s="6">
        <f t="shared" si="2"/>
        <v>565.64626257600003</v>
      </c>
      <c r="O62" s="7">
        <f>N62*1.064</f>
        <v>601.84762338086409</v>
      </c>
      <c r="P62" s="38"/>
    </row>
    <row r="63" spans="1:16" x14ac:dyDescent="0.25">
      <c r="B63" s="133"/>
      <c r="C63" s="133"/>
      <c r="D63" s="133"/>
      <c r="E63" s="133"/>
      <c r="F63" s="133"/>
      <c r="G63" s="133"/>
      <c r="H63" s="133"/>
      <c r="I63" s="133"/>
      <c r="K63" s="4"/>
      <c r="L63" s="4"/>
      <c r="M63" s="10"/>
      <c r="N63" s="10"/>
      <c r="O63" s="10"/>
      <c r="P63" s="24"/>
    </row>
    <row r="64" spans="1:16" x14ac:dyDescent="0.25">
      <c r="A64" s="24"/>
      <c r="B64" s="138"/>
      <c r="C64" s="138"/>
      <c r="D64" s="138"/>
      <c r="E64" s="138"/>
      <c r="F64" s="138"/>
      <c r="G64" s="138"/>
      <c r="H64" s="138"/>
      <c r="I64" s="138"/>
      <c r="J64" s="41"/>
      <c r="K64" s="41"/>
      <c r="L64" s="41"/>
      <c r="M64" s="24"/>
      <c r="N64" s="24"/>
      <c r="O64" s="24"/>
      <c r="P64" s="24"/>
    </row>
    <row r="65" spans="1:16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41"/>
      <c r="K65" s="41"/>
      <c r="L65" s="41"/>
      <c r="M65" s="24"/>
      <c r="N65" s="24"/>
      <c r="O65" s="24"/>
      <c r="P65" s="24"/>
    </row>
    <row r="66" spans="1:16" x14ac:dyDescent="0.25">
      <c r="A66" s="34" t="s">
        <v>70</v>
      </c>
    </row>
    <row r="67" spans="1:16" ht="47.25" x14ac:dyDescent="0.25">
      <c r="J67" s="35" t="s">
        <v>19</v>
      </c>
      <c r="K67" s="36" t="s">
        <v>29</v>
      </c>
      <c r="L67" s="36" t="s">
        <v>51</v>
      </c>
      <c r="M67" s="36" t="s">
        <v>63</v>
      </c>
      <c r="N67" s="36" t="s">
        <v>61</v>
      </c>
    </row>
    <row r="68" spans="1:16" x14ac:dyDescent="0.25">
      <c r="B68" s="98" t="s">
        <v>71</v>
      </c>
      <c r="C68" s="98"/>
      <c r="D68" s="98"/>
      <c r="E68" s="98"/>
      <c r="F68" s="98"/>
      <c r="G68" s="98"/>
      <c r="H68" s="98"/>
      <c r="I68" s="98"/>
      <c r="J68" s="4">
        <v>294.60792000000004</v>
      </c>
      <c r="K68" s="5">
        <f>J68*6.8/100+J68</f>
        <v>314.64125856000004</v>
      </c>
      <c r="L68" s="6">
        <f t="shared" ref="L68:L74" si="11">K68*6/100+K68</f>
        <v>333.51973407360003</v>
      </c>
      <c r="M68" s="6">
        <f>L68*1.06</f>
        <v>353.53091811801607</v>
      </c>
      <c r="N68" s="45">
        <v>375</v>
      </c>
    </row>
    <row r="69" spans="1:16" x14ac:dyDescent="0.25">
      <c r="B69" s="98" t="s">
        <v>72</v>
      </c>
      <c r="C69" s="103"/>
      <c r="D69" s="103"/>
      <c r="E69" s="103"/>
      <c r="F69" s="103"/>
      <c r="G69" s="103"/>
      <c r="H69" s="103"/>
      <c r="I69" s="103"/>
      <c r="J69" s="4">
        <v>88.382375999999994</v>
      </c>
      <c r="K69" s="5">
        <f t="shared" ref="K69:K83" si="12">J69*6.8/100+J69</f>
        <v>94.392377567999986</v>
      </c>
      <c r="L69" s="6">
        <f t="shared" si="11"/>
        <v>100.05592022207999</v>
      </c>
      <c r="M69" s="6">
        <f t="shared" ref="M69:M83" si="13">L69*1.06</f>
        <v>106.0592754354048</v>
      </c>
      <c r="N69" s="45" t="s">
        <v>69</v>
      </c>
    </row>
    <row r="70" spans="1:16" x14ac:dyDescent="0.25">
      <c r="B70" s="98" t="s">
        <v>127</v>
      </c>
      <c r="C70" s="103"/>
      <c r="D70" s="103"/>
      <c r="E70" s="103"/>
      <c r="F70" s="103"/>
      <c r="G70" s="103"/>
      <c r="H70" s="103"/>
      <c r="I70" s="103"/>
      <c r="J70" s="4">
        <v>514.92340799999999</v>
      </c>
      <c r="K70" s="5">
        <f t="shared" si="12"/>
        <v>549.93819974400003</v>
      </c>
      <c r="L70" s="6">
        <f t="shared" si="11"/>
        <v>582.93449172864007</v>
      </c>
      <c r="M70" s="6">
        <f t="shared" si="13"/>
        <v>617.91056123235853</v>
      </c>
      <c r="N70" s="45">
        <v>660</v>
      </c>
    </row>
    <row r="71" spans="1:16" x14ac:dyDescent="0.25">
      <c r="B71" s="2" t="s">
        <v>126</v>
      </c>
      <c r="C71" s="9"/>
      <c r="D71" s="9"/>
      <c r="E71" s="9"/>
      <c r="F71" s="9"/>
      <c r="G71" s="9"/>
      <c r="H71" s="9"/>
      <c r="I71" s="9"/>
      <c r="J71" s="4"/>
      <c r="K71" s="5"/>
      <c r="L71" s="6"/>
      <c r="M71" s="6"/>
      <c r="N71" s="45">
        <v>5</v>
      </c>
    </row>
    <row r="72" spans="1:16" x14ac:dyDescent="0.25">
      <c r="B72" s="98" t="s">
        <v>73</v>
      </c>
      <c r="C72" s="103"/>
      <c r="D72" s="103"/>
      <c r="E72" s="103"/>
      <c r="F72" s="103"/>
      <c r="G72" s="103"/>
      <c r="H72" s="103"/>
      <c r="I72" s="103"/>
      <c r="J72" s="4">
        <v>37.146215999999995</v>
      </c>
      <c r="K72" s="5">
        <f t="shared" si="12"/>
        <v>39.672158687999996</v>
      </c>
      <c r="L72" s="6">
        <f t="shared" si="11"/>
        <v>42.052488209279993</v>
      </c>
      <c r="M72" s="6">
        <f t="shared" si="13"/>
        <v>44.575637501836795</v>
      </c>
      <c r="N72" s="45">
        <v>70</v>
      </c>
    </row>
    <row r="73" spans="1:16" x14ac:dyDescent="0.25">
      <c r="B73" s="98" t="s">
        <v>74</v>
      </c>
      <c r="C73" s="103"/>
      <c r="D73" s="103"/>
      <c r="E73" s="103"/>
      <c r="F73" s="103"/>
      <c r="G73" s="103"/>
      <c r="H73" s="103"/>
      <c r="I73" s="103"/>
      <c r="J73" s="4">
        <v>37.146215999999995</v>
      </c>
      <c r="K73" s="5">
        <f t="shared" si="12"/>
        <v>39.672158687999996</v>
      </c>
      <c r="L73" s="6">
        <f t="shared" si="11"/>
        <v>42.052488209279993</v>
      </c>
      <c r="M73" s="6">
        <f t="shared" si="13"/>
        <v>44.575637501836795</v>
      </c>
      <c r="N73" s="45">
        <v>70</v>
      </c>
    </row>
    <row r="74" spans="1:16" x14ac:dyDescent="0.25">
      <c r="B74" s="98" t="s">
        <v>75</v>
      </c>
      <c r="C74" s="103"/>
      <c r="D74" s="103"/>
      <c r="E74" s="103"/>
      <c r="F74" s="103"/>
      <c r="G74" s="103"/>
      <c r="H74" s="103"/>
      <c r="I74" s="103"/>
      <c r="J74" s="4">
        <v>37.146215999999995</v>
      </c>
      <c r="K74" s="5">
        <f t="shared" si="12"/>
        <v>39.672158687999996</v>
      </c>
      <c r="L74" s="6">
        <f t="shared" si="11"/>
        <v>42.052488209279993</v>
      </c>
      <c r="M74" s="6">
        <f t="shared" si="13"/>
        <v>44.575637501836795</v>
      </c>
      <c r="N74" s="45">
        <v>70</v>
      </c>
    </row>
    <row r="75" spans="1:16" x14ac:dyDescent="0.25">
      <c r="B75" s="98" t="s">
        <v>76</v>
      </c>
      <c r="C75" s="103"/>
      <c r="D75" s="103"/>
      <c r="E75" s="103"/>
      <c r="F75" s="103"/>
      <c r="G75" s="103"/>
      <c r="H75" s="103"/>
      <c r="I75" s="103"/>
      <c r="J75" s="4">
        <v>0.77337599999999995</v>
      </c>
      <c r="K75" s="5">
        <f t="shared" si="12"/>
        <v>0.82596556799999998</v>
      </c>
      <c r="L75" s="6">
        <v>1.5</v>
      </c>
      <c r="M75" s="6">
        <f t="shared" si="13"/>
        <v>1.59</v>
      </c>
      <c r="N75" s="45">
        <v>2.5</v>
      </c>
    </row>
    <row r="76" spans="1:16" x14ac:dyDescent="0.25">
      <c r="B76" s="98" t="s">
        <v>128</v>
      </c>
      <c r="C76" s="103"/>
      <c r="D76" s="103"/>
      <c r="E76" s="103"/>
      <c r="F76" s="103"/>
      <c r="G76" s="103"/>
      <c r="H76" s="103"/>
      <c r="I76" s="103"/>
      <c r="J76" s="4">
        <v>883.82375999999988</v>
      </c>
      <c r="K76" s="5">
        <f t="shared" si="12"/>
        <v>943.92377567999984</v>
      </c>
      <c r="L76" s="6">
        <f>K76*6/100+K76</f>
        <v>1000.5592022207999</v>
      </c>
      <c r="M76" s="6">
        <f t="shared" si="13"/>
        <v>1060.5927543540479</v>
      </c>
      <c r="N76" s="45">
        <v>1150</v>
      </c>
    </row>
    <row r="77" spans="1:16" x14ac:dyDescent="0.25">
      <c r="B77" s="98" t="s">
        <v>77</v>
      </c>
      <c r="C77" s="103"/>
      <c r="D77" s="103"/>
      <c r="E77" s="103"/>
      <c r="F77" s="103"/>
      <c r="G77" s="103"/>
      <c r="H77" s="103"/>
      <c r="I77" s="103"/>
      <c r="J77" s="4">
        <v>1473.0395999999998</v>
      </c>
      <c r="K77" s="5">
        <f t="shared" si="12"/>
        <v>1573.2062927999998</v>
      </c>
      <c r="L77" s="6">
        <f>K77*6/100+K77</f>
        <v>1667.5986703679998</v>
      </c>
      <c r="M77" s="6">
        <f t="shared" si="13"/>
        <v>1767.6545905900798</v>
      </c>
      <c r="N77" s="45">
        <v>1900</v>
      </c>
    </row>
    <row r="78" spans="1:16" x14ac:dyDescent="0.25">
      <c r="B78" s="114" t="s">
        <v>78</v>
      </c>
      <c r="C78" s="115"/>
      <c r="D78" s="115"/>
      <c r="E78" s="115"/>
      <c r="F78" s="115"/>
      <c r="G78" s="115"/>
      <c r="H78" s="115"/>
      <c r="I78" s="115"/>
      <c r="J78" s="4">
        <v>0</v>
      </c>
      <c r="K78" s="5">
        <f t="shared" si="12"/>
        <v>0</v>
      </c>
      <c r="L78" s="6">
        <f>K78*6/100+K78</f>
        <v>0</v>
      </c>
      <c r="M78" s="6">
        <f t="shared" si="13"/>
        <v>0</v>
      </c>
      <c r="N78" s="46">
        <f t="shared" ref="N78" si="14">M78*1.061</f>
        <v>0</v>
      </c>
    </row>
    <row r="79" spans="1:16" x14ac:dyDescent="0.25">
      <c r="B79" s="47"/>
      <c r="C79" s="131" t="s">
        <v>79</v>
      </c>
      <c r="D79" s="131"/>
      <c r="E79" s="131"/>
      <c r="F79" s="131"/>
      <c r="G79" s="131"/>
      <c r="H79" s="131"/>
      <c r="I79" s="131"/>
      <c r="J79" s="4">
        <v>2.4167999999999998</v>
      </c>
      <c r="K79" s="5">
        <f t="shared" si="12"/>
        <v>2.5811424000000001</v>
      </c>
      <c r="L79" s="48">
        <v>3.5</v>
      </c>
      <c r="M79" s="6">
        <f t="shared" si="13"/>
        <v>3.71</v>
      </c>
      <c r="N79" s="45">
        <v>5</v>
      </c>
    </row>
    <row r="80" spans="1:16" x14ac:dyDescent="0.25">
      <c r="B80" s="47"/>
      <c r="C80" s="131" t="s">
        <v>80</v>
      </c>
      <c r="D80" s="132"/>
      <c r="E80" s="132"/>
      <c r="F80" s="132"/>
      <c r="G80" s="132"/>
      <c r="H80" s="132"/>
      <c r="I80" s="132"/>
      <c r="J80" s="4">
        <v>3.8668799999999997</v>
      </c>
      <c r="K80" s="5">
        <f t="shared" si="12"/>
        <v>4.1298278399999999</v>
      </c>
      <c r="L80" s="48">
        <v>4.5</v>
      </c>
      <c r="M80" s="6">
        <f t="shared" si="13"/>
        <v>4.7700000000000005</v>
      </c>
      <c r="N80" s="45">
        <v>6</v>
      </c>
    </row>
    <row r="81" spans="1:16" x14ac:dyDescent="0.25">
      <c r="B81" s="47"/>
      <c r="C81" s="131" t="s">
        <v>81</v>
      </c>
      <c r="D81" s="132"/>
      <c r="E81" s="132"/>
      <c r="F81" s="132"/>
      <c r="G81" s="132"/>
      <c r="H81" s="132"/>
      <c r="I81" s="132"/>
      <c r="J81" s="4">
        <v>3.2022599999999994</v>
      </c>
      <c r="K81" s="5">
        <f t="shared" si="12"/>
        <v>3.4200136799999994</v>
      </c>
      <c r="L81" s="6">
        <f>K81*6/100+K81</f>
        <v>3.6252145007999994</v>
      </c>
      <c r="M81" s="6">
        <f>L81*1.06</f>
        <v>3.8427273708479994</v>
      </c>
      <c r="N81" s="45">
        <v>5</v>
      </c>
    </row>
    <row r="82" spans="1:16" x14ac:dyDescent="0.25">
      <c r="B82" s="47"/>
      <c r="C82" s="131" t="s">
        <v>82</v>
      </c>
      <c r="D82" s="132"/>
      <c r="E82" s="132"/>
      <c r="F82" s="132"/>
      <c r="G82" s="132"/>
      <c r="H82" s="132"/>
      <c r="I82" s="132"/>
      <c r="J82" s="4">
        <v>4.4831639999999995</v>
      </c>
      <c r="K82" s="5">
        <f t="shared" si="12"/>
        <v>4.7880191519999995</v>
      </c>
      <c r="L82" s="6">
        <f>K82*6/100+K82</f>
        <v>5.0753003011199995</v>
      </c>
      <c r="M82" s="6">
        <f t="shared" si="13"/>
        <v>5.3798183191871995</v>
      </c>
      <c r="N82" s="45">
        <v>6</v>
      </c>
    </row>
    <row r="83" spans="1:16" x14ac:dyDescent="0.25">
      <c r="B83" s="47"/>
      <c r="C83" s="131" t="s">
        <v>83</v>
      </c>
      <c r="D83" s="132"/>
      <c r="E83" s="132"/>
      <c r="F83" s="132"/>
      <c r="G83" s="132"/>
      <c r="H83" s="132"/>
      <c r="I83" s="132"/>
      <c r="J83" s="4">
        <v>6.4045199999999989</v>
      </c>
      <c r="K83" s="5">
        <f t="shared" si="12"/>
        <v>6.8400273599999988</v>
      </c>
      <c r="L83" s="6">
        <f>K83*6/100+K83</f>
        <v>7.2504290015999988</v>
      </c>
      <c r="M83" s="6">
        <f t="shared" si="13"/>
        <v>7.6854547416959988</v>
      </c>
      <c r="N83" s="45">
        <v>10</v>
      </c>
    </row>
    <row r="84" spans="1:16" x14ac:dyDescent="0.25">
      <c r="C84" s="135"/>
      <c r="D84" s="136"/>
      <c r="E84" s="136"/>
      <c r="F84" s="136"/>
      <c r="G84" s="136"/>
      <c r="H84" s="136"/>
      <c r="I84" s="136"/>
    </row>
    <row r="86" spans="1:16" x14ac:dyDescent="0.25">
      <c r="A86" s="34" t="s">
        <v>129</v>
      </c>
    </row>
    <row r="87" spans="1:16" ht="48" customHeight="1" x14ac:dyDescent="0.25">
      <c r="J87" s="49" t="s">
        <v>30</v>
      </c>
      <c r="K87" s="36" t="s">
        <v>29</v>
      </c>
      <c r="L87" s="36" t="s">
        <v>51</v>
      </c>
      <c r="M87" s="36" t="s">
        <v>62</v>
      </c>
      <c r="N87" s="36" t="s">
        <v>61</v>
      </c>
    </row>
    <row r="88" spans="1:16" s="15" customFormat="1" x14ac:dyDescent="0.25">
      <c r="B88" s="137" t="s">
        <v>84</v>
      </c>
      <c r="C88" s="149"/>
      <c r="D88" s="149"/>
      <c r="E88" s="149"/>
      <c r="F88" s="149"/>
      <c r="G88" s="149"/>
      <c r="H88" s="149"/>
      <c r="I88" s="150"/>
      <c r="J88" s="16">
        <v>1767.6475199999998</v>
      </c>
      <c r="K88" s="17">
        <f t="shared" ref="K88:K90" si="15">J88*6.8/100+J88</f>
        <v>1887.8475513599997</v>
      </c>
      <c r="L88" s="18">
        <f>K88*6/100+K88</f>
        <v>2001.1184044415998</v>
      </c>
      <c r="M88" s="18">
        <f>L88*1.06</f>
        <v>2121.1855087080958</v>
      </c>
      <c r="N88" s="151" t="s">
        <v>144</v>
      </c>
      <c r="O88" s="20"/>
    </row>
    <row r="89" spans="1:16" s="15" customFormat="1" x14ac:dyDescent="0.25">
      <c r="B89" s="137" t="s">
        <v>85</v>
      </c>
      <c r="C89" s="149"/>
      <c r="D89" s="149"/>
      <c r="E89" s="149"/>
      <c r="F89" s="149"/>
      <c r="G89" s="149"/>
      <c r="H89" s="149"/>
      <c r="I89" s="150"/>
      <c r="J89" s="16">
        <v>883.82375999999988</v>
      </c>
      <c r="K89" s="17">
        <f t="shared" si="15"/>
        <v>943.92377567999984</v>
      </c>
      <c r="L89" s="18">
        <f>K89*6/100+K89</f>
        <v>1000.5592022207999</v>
      </c>
      <c r="M89" s="18">
        <f t="shared" ref="M89:M91" si="16">L89*1.06</f>
        <v>1060.5927543540479</v>
      </c>
      <c r="N89" s="151" t="s">
        <v>144</v>
      </c>
      <c r="O89" s="20"/>
    </row>
    <row r="90" spans="1:16" s="15" customFormat="1" x14ac:dyDescent="0.25">
      <c r="B90" s="137" t="s">
        <v>86</v>
      </c>
      <c r="C90" s="149"/>
      <c r="D90" s="149"/>
      <c r="E90" s="149"/>
      <c r="F90" s="149"/>
      <c r="G90" s="149"/>
      <c r="H90" s="149"/>
      <c r="I90" s="150"/>
      <c r="J90" s="16">
        <v>44.46911999999999</v>
      </c>
      <c r="K90" s="17">
        <f t="shared" si="15"/>
        <v>47.493020159999986</v>
      </c>
      <c r="L90" s="50">
        <f>K90*6/100+K90</f>
        <v>50.342601369599983</v>
      </c>
      <c r="M90" s="18">
        <f t="shared" si="16"/>
        <v>53.363157451775983</v>
      </c>
      <c r="N90" s="151" t="s">
        <v>144</v>
      </c>
      <c r="O90" s="20"/>
    </row>
    <row r="91" spans="1:16" s="15" customFormat="1" x14ac:dyDescent="0.25">
      <c r="B91" s="137" t="s">
        <v>87</v>
      </c>
      <c r="C91" s="149"/>
      <c r="D91" s="149"/>
      <c r="E91" s="149"/>
      <c r="F91" s="149"/>
      <c r="G91" s="149"/>
      <c r="H91" s="149"/>
      <c r="I91" s="150"/>
      <c r="J91" s="16">
        <v>5.2565399999999984</v>
      </c>
      <c r="K91" s="17">
        <f>J91*6.8/100+J91</f>
        <v>5.6139847199999986</v>
      </c>
      <c r="L91" s="18">
        <v>6.5</v>
      </c>
      <c r="M91" s="18">
        <f t="shared" si="16"/>
        <v>6.8900000000000006</v>
      </c>
      <c r="N91" s="151" t="s">
        <v>144</v>
      </c>
      <c r="O91" s="20"/>
    </row>
    <row r="92" spans="1:16" x14ac:dyDescent="0.25">
      <c r="L92" s="51"/>
      <c r="M92" s="51"/>
      <c r="N92" s="51"/>
      <c r="O92" s="51"/>
      <c r="P92" s="51"/>
    </row>
    <row r="94" spans="1:16" x14ac:dyDescent="0.25">
      <c r="A94" s="34" t="s">
        <v>88</v>
      </c>
    </row>
    <row r="95" spans="1:16" ht="47.25" x14ac:dyDescent="0.25">
      <c r="J95" s="52"/>
      <c r="K95" s="53"/>
      <c r="L95" s="36" t="s">
        <v>52</v>
      </c>
      <c r="M95" s="36" t="s">
        <v>51</v>
      </c>
      <c r="N95" s="36" t="s">
        <v>62</v>
      </c>
      <c r="O95" s="36" t="s">
        <v>61</v>
      </c>
      <c r="P95" s="37"/>
    </row>
    <row r="96" spans="1:16" x14ac:dyDescent="0.25">
      <c r="B96" s="101" t="s">
        <v>89</v>
      </c>
      <c r="C96" s="102"/>
      <c r="D96" s="102"/>
      <c r="E96" s="102"/>
      <c r="F96" s="102"/>
      <c r="G96" s="102"/>
      <c r="H96" s="102"/>
      <c r="I96" s="102"/>
      <c r="J96" s="54"/>
      <c r="K96" s="54"/>
    </row>
    <row r="97" spans="2:16" x14ac:dyDescent="0.25">
      <c r="C97" s="98" t="s">
        <v>90</v>
      </c>
      <c r="D97" s="98"/>
      <c r="E97" s="98"/>
      <c r="F97" s="98"/>
      <c r="G97" s="98"/>
      <c r="H97" s="98"/>
      <c r="I97" s="100"/>
      <c r="J97" s="55"/>
      <c r="K97" s="56"/>
      <c r="L97" s="57">
        <v>55</v>
      </c>
      <c r="M97" s="58">
        <v>58</v>
      </c>
      <c r="N97" s="58">
        <v>61.798000000000002</v>
      </c>
      <c r="O97" s="45">
        <v>65</v>
      </c>
      <c r="P97" s="59"/>
    </row>
    <row r="98" spans="2:16" x14ac:dyDescent="0.25">
      <c r="C98" s="98" t="s">
        <v>91</v>
      </c>
      <c r="D98" s="98"/>
      <c r="E98" s="98"/>
      <c r="F98" s="98"/>
      <c r="G98" s="98"/>
      <c r="H98" s="98"/>
      <c r="I98" s="100"/>
      <c r="J98" s="55"/>
      <c r="K98" s="56"/>
      <c r="L98" s="60">
        <v>47</v>
      </c>
      <c r="M98" s="58">
        <v>50</v>
      </c>
      <c r="N98" s="58">
        <v>52.809200000000004</v>
      </c>
      <c r="O98" s="45">
        <v>55</v>
      </c>
      <c r="P98" s="59"/>
    </row>
    <row r="99" spans="2:16" x14ac:dyDescent="0.25">
      <c r="C99" s="98" t="s">
        <v>92</v>
      </c>
      <c r="D99" s="103"/>
      <c r="E99" s="103"/>
      <c r="F99" s="103"/>
      <c r="G99" s="103"/>
      <c r="H99" s="103"/>
      <c r="I99" s="104"/>
      <c r="J99" s="55"/>
      <c r="K99" s="56"/>
      <c r="L99" s="57">
        <v>21</v>
      </c>
      <c r="M99" s="58">
        <v>22</v>
      </c>
      <c r="N99" s="58">
        <v>23.595600000000005</v>
      </c>
      <c r="O99" s="45">
        <v>25</v>
      </c>
      <c r="P99" s="59"/>
    </row>
    <row r="100" spans="2:16" x14ac:dyDescent="0.25">
      <c r="C100" s="98" t="s">
        <v>93</v>
      </c>
      <c r="D100" s="103"/>
      <c r="E100" s="103"/>
      <c r="F100" s="103"/>
      <c r="G100" s="103"/>
      <c r="H100" s="103"/>
      <c r="I100" s="104"/>
      <c r="J100" s="55"/>
      <c r="K100" s="56"/>
      <c r="L100" s="60">
        <v>40</v>
      </c>
      <c r="M100" s="58">
        <v>42</v>
      </c>
      <c r="N100" s="58">
        <v>44.94400000000001</v>
      </c>
      <c r="O100" s="45">
        <v>50</v>
      </c>
      <c r="P100" s="59"/>
    </row>
    <row r="101" spans="2:16" x14ac:dyDescent="0.25">
      <c r="C101" s="98" t="s">
        <v>94</v>
      </c>
      <c r="D101" s="103"/>
      <c r="E101" s="103"/>
      <c r="F101" s="103"/>
      <c r="G101" s="103"/>
      <c r="H101" s="103"/>
      <c r="I101" s="104"/>
      <c r="J101" s="55"/>
      <c r="K101" s="56"/>
      <c r="L101" s="60">
        <v>21</v>
      </c>
      <c r="M101" s="58">
        <v>22</v>
      </c>
      <c r="N101" s="58">
        <v>23.595600000000005</v>
      </c>
      <c r="O101" s="45">
        <v>25</v>
      </c>
      <c r="P101" s="59"/>
    </row>
    <row r="102" spans="2:16" x14ac:dyDescent="0.25">
      <c r="C102" s="98" t="s">
        <v>95</v>
      </c>
      <c r="D102" s="103"/>
      <c r="E102" s="103"/>
      <c r="F102" s="103"/>
      <c r="G102" s="103"/>
      <c r="H102" s="103"/>
      <c r="I102" s="104"/>
      <c r="J102" s="61"/>
      <c r="K102" s="62"/>
      <c r="L102" s="55" t="s">
        <v>3</v>
      </c>
      <c r="M102" s="63" t="s">
        <v>3</v>
      </c>
      <c r="N102" s="63" t="s">
        <v>3</v>
      </c>
      <c r="O102" s="63" t="s">
        <v>3</v>
      </c>
      <c r="P102" s="64"/>
    </row>
    <row r="103" spans="2:16" x14ac:dyDescent="0.25">
      <c r="B103" s="101" t="s">
        <v>96</v>
      </c>
      <c r="C103" s="102"/>
      <c r="D103" s="102"/>
      <c r="E103" s="102"/>
      <c r="F103" s="102"/>
      <c r="G103" s="102"/>
      <c r="H103" s="102"/>
      <c r="I103" s="102"/>
      <c r="J103" s="54"/>
      <c r="K103" s="54"/>
      <c r="L103" s="54"/>
      <c r="M103" s="1"/>
      <c r="N103" s="1"/>
      <c r="O103" s="1"/>
      <c r="P103" s="1"/>
    </row>
    <row r="104" spans="2:16" x14ac:dyDescent="0.25">
      <c r="C104" s="98" t="s">
        <v>97</v>
      </c>
      <c r="D104" s="98"/>
      <c r="E104" s="98"/>
      <c r="F104" s="98"/>
      <c r="G104" s="98"/>
      <c r="H104" s="98"/>
      <c r="I104" s="98"/>
      <c r="J104" s="55"/>
      <c r="K104" s="56"/>
      <c r="L104" s="60">
        <v>89</v>
      </c>
      <c r="M104" s="58">
        <f>L104*1.06</f>
        <v>94.34</v>
      </c>
      <c r="N104" s="58">
        <f t="shared" ref="N104:N110" si="17">L104*1.06</f>
        <v>94.34</v>
      </c>
      <c r="O104" s="45">
        <v>110</v>
      </c>
      <c r="P104" s="59"/>
    </row>
    <row r="105" spans="2:16" x14ac:dyDescent="0.25">
      <c r="C105" s="98" t="s">
        <v>98</v>
      </c>
      <c r="D105" s="103"/>
      <c r="E105" s="103"/>
      <c r="F105" s="103"/>
      <c r="G105" s="103"/>
      <c r="H105" s="103"/>
      <c r="I105" s="103"/>
      <c r="J105" s="55"/>
      <c r="K105" s="56"/>
      <c r="L105" s="60">
        <v>37</v>
      </c>
      <c r="M105" s="58">
        <f t="shared" ref="M105" si="18">L105*1.06</f>
        <v>39.22</v>
      </c>
      <c r="N105" s="58">
        <f t="shared" si="17"/>
        <v>39.22</v>
      </c>
      <c r="O105" s="45">
        <v>45</v>
      </c>
      <c r="P105" s="59"/>
    </row>
    <row r="106" spans="2:16" x14ac:dyDescent="0.25">
      <c r="C106" s="98" t="s">
        <v>99</v>
      </c>
      <c r="D106" s="103"/>
      <c r="E106" s="103"/>
      <c r="F106" s="103"/>
      <c r="G106" s="103"/>
      <c r="H106" s="103"/>
      <c r="I106" s="103"/>
      <c r="J106" s="55"/>
      <c r="K106" s="56"/>
      <c r="L106" s="60">
        <v>48</v>
      </c>
      <c r="M106" s="58">
        <f t="shared" ref="M106" si="19">L106*1.06</f>
        <v>50.88</v>
      </c>
      <c r="N106" s="58">
        <f t="shared" si="17"/>
        <v>50.88</v>
      </c>
      <c r="O106" s="45">
        <v>60</v>
      </c>
      <c r="P106" s="59"/>
    </row>
    <row r="107" spans="2:16" x14ac:dyDescent="0.25">
      <c r="C107" s="98" t="s">
        <v>100</v>
      </c>
      <c r="D107" s="103"/>
      <c r="E107" s="103"/>
      <c r="F107" s="103"/>
      <c r="G107" s="103"/>
      <c r="H107" s="103"/>
      <c r="I107" s="103"/>
      <c r="J107" s="55"/>
      <c r="K107" s="56"/>
      <c r="L107" s="60">
        <v>27</v>
      </c>
      <c r="M107" s="58">
        <f t="shared" ref="M107" si="20">L107*1.06</f>
        <v>28.62</v>
      </c>
      <c r="N107" s="58">
        <f t="shared" si="17"/>
        <v>28.62</v>
      </c>
      <c r="O107" s="45">
        <v>32</v>
      </c>
      <c r="P107" s="59"/>
    </row>
    <row r="108" spans="2:16" x14ac:dyDescent="0.25">
      <c r="C108" s="98" t="s">
        <v>101</v>
      </c>
      <c r="D108" s="103"/>
      <c r="E108" s="103"/>
      <c r="F108" s="103"/>
      <c r="G108" s="103"/>
      <c r="H108" s="103"/>
      <c r="I108" s="103"/>
      <c r="J108" s="55"/>
      <c r="K108" s="56"/>
      <c r="L108" s="60">
        <v>68</v>
      </c>
      <c r="M108" s="58">
        <f t="shared" ref="M108" si="21">L108*1.06</f>
        <v>72.08</v>
      </c>
      <c r="N108" s="58">
        <f t="shared" si="17"/>
        <v>72.08</v>
      </c>
      <c r="O108" s="45">
        <v>80</v>
      </c>
      <c r="P108" s="59"/>
    </row>
    <row r="109" spans="2:16" x14ac:dyDescent="0.25">
      <c r="B109" s="101" t="s">
        <v>102</v>
      </c>
      <c r="C109" s="102"/>
      <c r="D109" s="102"/>
      <c r="E109" s="102"/>
      <c r="F109" s="102"/>
      <c r="G109" s="102"/>
      <c r="H109" s="102"/>
      <c r="I109" s="102"/>
      <c r="J109" s="54"/>
      <c r="K109" s="65"/>
      <c r="L109" s="66">
        <f>J109*6/100+J109</f>
        <v>0</v>
      </c>
      <c r="M109" s="58">
        <f t="shared" ref="M109" si="22">L109*1.06</f>
        <v>0</v>
      </c>
      <c r="N109" s="58">
        <f t="shared" si="17"/>
        <v>0</v>
      </c>
      <c r="O109" s="45"/>
      <c r="P109" s="59"/>
    </row>
    <row r="110" spans="2:16" x14ac:dyDescent="0.25">
      <c r="C110" s="98" t="s">
        <v>103</v>
      </c>
      <c r="D110" s="98"/>
      <c r="E110" s="98"/>
      <c r="F110" s="98"/>
      <c r="G110" s="98"/>
      <c r="H110" s="98"/>
      <c r="I110" s="98"/>
      <c r="J110" s="55"/>
      <c r="K110" s="56"/>
      <c r="L110" s="60">
        <v>82</v>
      </c>
      <c r="M110" s="58">
        <f t="shared" ref="M110" si="23">L110*1.06</f>
        <v>86.92</v>
      </c>
      <c r="N110" s="58">
        <f t="shared" si="17"/>
        <v>86.92</v>
      </c>
      <c r="O110" s="45">
        <v>100</v>
      </c>
      <c r="P110" s="59"/>
    </row>
    <row r="111" spans="2:16" x14ac:dyDescent="0.25">
      <c r="C111" s="98" t="s">
        <v>104</v>
      </c>
      <c r="D111" s="98"/>
      <c r="E111" s="98"/>
      <c r="F111" s="98"/>
      <c r="G111" s="98"/>
      <c r="H111" s="98"/>
      <c r="I111" s="98"/>
      <c r="J111" s="63"/>
      <c r="K111" s="60"/>
      <c r="L111" s="60">
        <v>41</v>
      </c>
      <c r="M111" s="58">
        <f>L111*1.06</f>
        <v>43.46</v>
      </c>
      <c r="N111" s="58">
        <f t="shared" ref="N111" si="24">L111*1.06</f>
        <v>43.46</v>
      </c>
      <c r="O111" s="45">
        <v>50</v>
      </c>
      <c r="P111" s="59"/>
    </row>
    <row r="115" spans="1:16" x14ac:dyDescent="0.25">
      <c r="A115" s="34" t="s">
        <v>105</v>
      </c>
    </row>
    <row r="116" spans="1:16" x14ac:dyDescent="0.25">
      <c r="G116" s="99" t="s">
        <v>4</v>
      </c>
      <c r="H116" s="99"/>
      <c r="I116" s="99"/>
      <c r="J116" s="106" t="s">
        <v>5</v>
      </c>
      <c r="K116" s="107"/>
      <c r="L116" s="107"/>
      <c r="M116" s="107"/>
      <c r="N116" s="107"/>
      <c r="O116" s="108"/>
      <c r="P116" s="67"/>
    </row>
    <row r="117" spans="1:16" ht="47.25" x14ac:dyDescent="0.25">
      <c r="B117" s="68" t="s">
        <v>2</v>
      </c>
      <c r="C117" s="69"/>
      <c r="D117" s="69"/>
      <c r="E117" s="69"/>
      <c r="F117" s="69"/>
      <c r="G117" s="35" t="s">
        <v>64</v>
      </c>
      <c r="H117" s="35" t="s">
        <v>65</v>
      </c>
      <c r="I117" s="36" t="s">
        <v>61</v>
      </c>
      <c r="J117" s="70"/>
      <c r="K117" s="70"/>
      <c r="L117" s="36" t="s">
        <v>58</v>
      </c>
      <c r="M117" s="36" t="str">
        <f>M95</f>
        <v>Approved Tariffs 2015/16</v>
      </c>
      <c r="N117" s="36" t="str">
        <f>N95</f>
        <v>Approved Tariffs 2016/17</v>
      </c>
      <c r="O117" s="36" t="str">
        <f>O95</f>
        <v>Proposed Tariffs 2017/18</v>
      </c>
      <c r="P117" s="37"/>
    </row>
    <row r="118" spans="1:16" x14ac:dyDescent="0.25">
      <c r="B118" s="98" t="s">
        <v>106</v>
      </c>
      <c r="C118" s="98"/>
      <c r="D118" s="98"/>
      <c r="E118" s="98"/>
      <c r="F118" s="98"/>
      <c r="G118" s="5">
        <v>579</v>
      </c>
      <c r="H118" s="71">
        <f t="shared" ref="H118:H122" si="25">G118*1.06</f>
        <v>613.74</v>
      </c>
      <c r="I118" s="6">
        <v>1000</v>
      </c>
      <c r="J118" s="55"/>
      <c r="K118" s="56"/>
      <c r="L118" s="6">
        <v>865</v>
      </c>
      <c r="M118" s="72">
        <f t="shared" ref="M118:M123" si="26">L118*1.068</f>
        <v>923.82</v>
      </c>
      <c r="N118" s="6">
        <f>L118*1.06</f>
        <v>916.90000000000009</v>
      </c>
      <c r="O118" s="45">
        <v>1500</v>
      </c>
      <c r="P118" s="38"/>
    </row>
    <row r="119" spans="1:16" x14ac:dyDescent="0.25">
      <c r="B119" s="98" t="s">
        <v>107</v>
      </c>
      <c r="C119" s="103"/>
      <c r="D119" s="103"/>
      <c r="E119" s="103"/>
      <c r="F119" s="103"/>
      <c r="G119" s="5">
        <v>336</v>
      </c>
      <c r="H119" s="71">
        <f t="shared" si="25"/>
        <v>356.16</v>
      </c>
      <c r="I119" s="6">
        <v>450</v>
      </c>
      <c r="J119" s="55"/>
      <c r="K119" s="56"/>
      <c r="L119" s="6">
        <v>550</v>
      </c>
      <c r="M119" s="72">
        <f t="shared" si="26"/>
        <v>587.4</v>
      </c>
      <c r="N119" s="6">
        <f t="shared" ref="N119:N123" si="27">L119*1.06</f>
        <v>583</v>
      </c>
      <c r="O119" s="45">
        <v>650</v>
      </c>
      <c r="P119" s="38"/>
    </row>
    <row r="120" spans="1:16" x14ac:dyDescent="0.25">
      <c r="B120" s="98" t="s">
        <v>108</v>
      </c>
      <c r="C120" s="103"/>
      <c r="D120" s="103"/>
      <c r="E120" s="103"/>
      <c r="F120" s="103"/>
      <c r="G120" s="5">
        <v>251</v>
      </c>
      <c r="H120" s="71">
        <f t="shared" si="25"/>
        <v>266.06</v>
      </c>
      <c r="I120" s="6">
        <v>350</v>
      </c>
      <c r="J120" s="55"/>
      <c r="K120" s="56"/>
      <c r="L120" s="6">
        <v>472</v>
      </c>
      <c r="M120" s="72">
        <f t="shared" si="26"/>
        <v>504.096</v>
      </c>
      <c r="N120" s="6">
        <f t="shared" si="27"/>
        <v>500.32000000000005</v>
      </c>
      <c r="O120" s="45">
        <v>450</v>
      </c>
      <c r="P120" s="38"/>
    </row>
    <row r="121" spans="1:16" x14ac:dyDescent="0.25">
      <c r="B121" s="98" t="s">
        <v>109</v>
      </c>
      <c r="C121" s="103"/>
      <c r="D121" s="103"/>
      <c r="E121" s="103"/>
      <c r="F121" s="103"/>
      <c r="G121" s="5">
        <v>504</v>
      </c>
      <c r="H121" s="71">
        <f t="shared" si="25"/>
        <v>534.24</v>
      </c>
      <c r="I121" s="6">
        <v>700</v>
      </c>
      <c r="J121" s="55"/>
      <c r="K121" s="56"/>
      <c r="L121" s="6">
        <v>944</v>
      </c>
      <c r="M121" s="72">
        <f t="shared" si="26"/>
        <v>1008.192</v>
      </c>
      <c r="N121" s="6">
        <f t="shared" si="27"/>
        <v>1000.6400000000001</v>
      </c>
      <c r="O121" s="45">
        <v>1200</v>
      </c>
      <c r="P121" s="38"/>
    </row>
    <row r="122" spans="1:16" x14ac:dyDescent="0.25">
      <c r="B122" s="98" t="s">
        <v>110</v>
      </c>
      <c r="C122" s="103"/>
      <c r="D122" s="103"/>
      <c r="E122" s="103"/>
      <c r="F122" s="103"/>
      <c r="G122" s="5">
        <v>252</v>
      </c>
      <c r="H122" s="71">
        <f t="shared" si="25"/>
        <v>267.12</v>
      </c>
      <c r="I122" s="6">
        <v>300</v>
      </c>
      <c r="J122" s="55"/>
      <c r="K122" s="56"/>
      <c r="L122" s="6">
        <v>252</v>
      </c>
      <c r="M122" s="72">
        <f t="shared" si="26"/>
        <v>269.13600000000002</v>
      </c>
      <c r="N122" s="6">
        <f t="shared" si="27"/>
        <v>267.12</v>
      </c>
      <c r="O122" s="45">
        <v>300</v>
      </c>
      <c r="P122" s="38"/>
    </row>
    <row r="123" spans="1:16" x14ac:dyDescent="0.25">
      <c r="B123" s="98" t="s">
        <v>111</v>
      </c>
      <c r="C123" s="103"/>
      <c r="D123" s="103"/>
      <c r="E123" s="103"/>
      <c r="F123" s="103"/>
      <c r="G123" s="5">
        <v>235</v>
      </c>
      <c r="H123" s="4" t="s">
        <v>3</v>
      </c>
      <c r="I123" s="6">
        <v>400</v>
      </c>
      <c r="J123" s="55"/>
      <c r="K123" s="56"/>
      <c r="L123" s="6">
        <v>235</v>
      </c>
      <c r="M123" s="72">
        <f t="shared" si="26"/>
        <v>250.98000000000002</v>
      </c>
      <c r="N123" s="6">
        <f t="shared" si="27"/>
        <v>249.10000000000002</v>
      </c>
      <c r="O123" s="45">
        <v>400</v>
      </c>
      <c r="P123" s="38"/>
    </row>
    <row r="124" spans="1:16" x14ac:dyDescent="0.25">
      <c r="B124" s="98" t="s">
        <v>112</v>
      </c>
      <c r="C124" s="103"/>
      <c r="D124" s="103"/>
      <c r="E124" s="103"/>
      <c r="F124" s="103"/>
      <c r="G124" s="4" t="s">
        <v>3</v>
      </c>
      <c r="H124" s="4" t="s">
        <v>3</v>
      </c>
      <c r="I124" s="4" t="s">
        <v>3</v>
      </c>
      <c r="J124" s="4"/>
      <c r="K124" s="4" t="s">
        <v>3</v>
      </c>
      <c r="L124" s="4" t="s">
        <v>3</v>
      </c>
      <c r="M124" s="73" t="s">
        <v>3</v>
      </c>
      <c r="N124" s="73" t="s">
        <v>3</v>
      </c>
      <c r="O124" s="73" t="s">
        <v>3</v>
      </c>
      <c r="P124" s="74"/>
    </row>
    <row r="125" spans="1:16" x14ac:dyDescent="0.25">
      <c r="B125" s="114" t="s">
        <v>113</v>
      </c>
      <c r="C125" s="115"/>
      <c r="D125" s="115"/>
      <c r="E125" s="115"/>
      <c r="F125" s="115"/>
      <c r="G125" s="75">
        <v>177</v>
      </c>
      <c r="H125" s="75">
        <f>177*1.068</f>
        <v>189.036</v>
      </c>
      <c r="I125" s="76">
        <v>400</v>
      </c>
      <c r="J125" s="75"/>
      <c r="K125" s="77"/>
      <c r="L125" s="75">
        <v>235</v>
      </c>
      <c r="M125" s="76">
        <f>L125*1.068</f>
        <v>250.98000000000002</v>
      </c>
      <c r="N125" s="76">
        <f>L125*1.06</f>
        <v>249.10000000000002</v>
      </c>
      <c r="O125" s="76">
        <v>400</v>
      </c>
      <c r="P125" s="38"/>
    </row>
    <row r="126" spans="1:16" x14ac:dyDescent="0.25">
      <c r="B126" s="98" t="s">
        <v>140</v>
      </c>
      <c r="C126" s="103"/>
      <c r="D126" s="103"/>
      <c r="E126" s="103"/>
      <c r="F126" s="103"/>
      <c r="G126" s="10"/>
      <c r="H126" s="10"/>
      <c r="I126" s="10">
        <v>150</v>
      </c>
      <c r="J126" s="10"/>
      <c r="K126" s="10"/>
      <c r="L126" s="10"/>
      <c r="M126" s="10"/>
      <c r="N126" s="10"/>
      <c r="O126" s="10">
        <v>200</v>
      </c>
    </row>
    <row r="127" spans="1:16" x14ac:dyDescent="0.25">
      <c r="H127" s="3">
        <f>579*6/100</f>
        <v>34.74</v>
      </c>
    </row>
    <row r="128" spans="1:16" x14ac:dyDescent="0.25">
      <c r="A128" s="34" t="s">
        <v>114</v>
      </c>
    </row>
    <row r="129" spans="1:16" ht="47.25" x14ac:dyDescent="0.25">
      <c r="J129" s="52"/>
      <c r="K129" s="70"/>
      <c r="L129" s="36" t="s">
        <v>57</v>
      </c>
      <c r="M129" s="36" t="s">
        <v>56</v>
      </c>
      <c r="N129" s="36" t="s">
        <v>46</v>
      </c>
      <c r="O129" s="36" t="s">
        <v>66</v>
      </c>
      <c r="P129" s="37"/>
    </row>
    <row r="130" spans="1:16" x14ac:dyDescent="0.25">
      <c r="B130" s="122" t="s">
        <v>130</v>
      </c>
      <c r="C130" s="123"/>
      <c r="D130" s="123"/>
      <c r="E130" s="123"/>
      <c r="F130" s="123"/>
      <c r="G130" s="123"/>
      <c r="H130" s="123"/>
      <c r="I130" s="124"/>
      <c r="J130" s="78"/>
      <c r="K130" s="79"/>
      <c r="L130" s="80">
        <v>252</v>
      </c>
      <c r="M130" s="119">
        <v>267</v>
      </c>
      <c r="N130" s="116">
        <f>L130*1.06</f>
        <v>267.12</v>
      </c>
      <c r="O130" s="116">
        <v>300</v>
      </c>
      <c r="P130" s="81"/>
    </row>
    <row r="131" spans="1:16" x14ac:dyDescent="0.25">
      <c r="B131" s="123"/>
      <c r="C131" s="123"/>
      <c r="D131" s="123"/>
      <c r="E131" s="123"/>
      <c r="F131" s="123"/>
      <c r="G131" s="123"/>
      <c r="H131" s="123"/>
      <c r="I131" s="124"/>
      <c r="J131" s="82"/>
      <c r="K131" s="83"/>
      <c r="L131" s="84"/>
      <c r="M131" s="120"/>
      <c r="N131" s="117"/>
      <c r="O131" s="117"/>
      <c r="P131" s="81"/>
    </row>
    <row r="132" spans="1:16" x14ac:dyDescent="0.25">
      <c r="B132" s="123"/>
      <c r="C132" s="123"/>
      <c r="D132" s="123"/>
      <c r="E132" s="123"/>
      <c r="F132" s="123"/>
      <c r="G132" s="123"/>
      <c r="H132" s="123"/>
      <c r="I132" s="124"/>
      <c r="J132" s="85"/>
      <c r="K132" s="86"/>
      <c r="L132" s="87"/>
      <c r="M132" s="121"/>
      <c r="N132" s="118"/>
      <c r="O132" s="118"/>
      <c r="P132" s="81"/>
    </row>
    <row r="133" spans="1:16" x14ac:dyDescent="0.25">
      <c r="B133" s="122" t="s">
        <v>115</v>
      </c>
      <c r="C133" s="123"/>
      <c r="D133" s="123"/>
      <c r="E133" s="123"/>
      <c r="F133" s="123"/>
      <c r="G133" s="123"/>
      <c r="H133" s="123"/>
      <c r="I133" s="124"/>
      <c r="J133" s="78"/>
      <c r="K133" s="79"/>
      <c r="L133" s="80">
        <v>629</v>
      </c>
      <c r="M133" s="119">
        <v>667</v>
      </c>
      <c r="N133" s="116">
        <f>L133*1.06</f>
        <v>666.74</v>
      </c>
      <c r="O133" s="116">
        <v>1000</v>
      </c>
      <c r="P133" s="81"/>
    </row>
    <row r="134" spans="1:16" x14ac:dyDescent="0.25">
      <c r="B134" s="123"/>
      <c r="C134" s="123"/>
      <c r="D134" s="123"/>
      <c r="E134" s="123"/>
      <c r="F134" s="123"/>
      <c r="G134" s="123"/>
      <c r="H134" s="123"/>
      <c r="I134" s="124"/>
      <c r="J134" s="82"/>
      <c r="K134" s="83"/>
      <c r="L134" s="84"/>
      <c r="M134" s="120"/>
      <c r="N134" s="117"/>
      <c r="O134" s="117"/>
      <c r="P134" s="81"/>
    </row>
    <row r="135" spans="1:16" x14ac:dyDescent="0.25">
      <c r="B135" s="123"/>
      <c r="C135" s="123"/>
      <c r="D135" s="123"/>
      <c r="E135" s="123"/>
      <c r="F135" s="123"/>
      <c r="G135" s="123"/>
      <c r="H135" s="123"/>
      <c r="I135" s="124"/>
      <c r="J135" s="85"/>
      <c r="K135" s="86"/>
      <c r="L135" s="87"/>
      <c r="M135" s="121"/>
      <c r="N135" s="118"/>
      <c r="O135" s="118"/>
      <c r="P135" s="81"/>
    </row>
    <row r="136" spans="1:16" x14ac:dyDescent="0.25">
      <c r="A136" s="3" t="s">
        <v>141</v>
      </c>
    </row>
    <row r="137" spans="1:16" ht="47.25" x14ac:dyDescent="0.25">
      <c r="J137" s="70"/>
      <c r="K137" s="70"/>
      <c r="L137" s="35" t="s">
        <v>55</v>
      </c>
      <c r="M137" s="35" t="s">
        <v>54</v>
      </c>
      <c r="N137" s="35" t="str">
        <f>N129</f>
        <v>Proposed Tariffs for 2016/17</v>
      </c>
      <c r="O137" s="35" t="str">
        <f>O129</f>
        <v>Proposed Tariffs for 2017/18</v>
      </c>
      <c r="P137" s="37"/>
    </row>
    <row r="138" spans="1:16" x14ac:dyDescent="0.25">
      <c r="B138" s="98" t="s">
        <v>116</v>
      </c>
      <c r="C138" s="98"/>
      <c r="D138" s="98"/>
      <c r="E138" s="98"/>
      <c r="F138" s="98"/>
      <c r="G138" s="98"/>
      <c r="H138" s="98"/>
      <c r="I138" s="98"/>
      <c r="J138" s="63"/>
      <c r="K138" s="57"/>
      <c r="L138" s="88">
        <v>94</v>
      </c>
      <c r="M138" s="6"/>
      <c r="N138" s="6"/>
      <c r="O138" s="6"/>
      <c r="P138" s="38"/>
    </row>
    <row r="139" spans="1:16" x14ac:dyDescent="0.25">
      <c r="B139" s="98" t="s">
        <v>117</v>
      </c>
      <c r="C139" s="98"/>
      <c r="D139" s="98"/>
      <c r="E139" s="98"/>
      <c r="F139" s="98"/>
      <c r="G139" s="98"/>
      <c r="H139" s="98"/>
      <c r="I139" s="98"/>
      <c r="J139" s="63"/>
      <c r="K139" s="63"/>
      <c r="L139" s="88">
        <f>K139*6.8/100+K139</f>
        <v>0</v>
      </c>
      <c r="M139" s="6">
        <f t="shared" ref="M139:M146" si="28">L139*1.06</f>
        <v>0</v>
      </c>
      <c r="N139" s="6">
        <f t="shared" ref="N139:O141" si="29">L139*1.06</f>
        <v>0</v>
      </c>
      <c r="O139" s="6">
        <f t="shared" si="29"/>
        <v>0</v>
      </c>
      <c r="P139" s="38"/>
    </row>
    <row r="140" spans="1:16" x14ac:dyDescent="0.25">
      <c r="B140" s="99" t="s">
        <v>118</v>
      </c>
      <c r="C140" s="99"/>
      <c r="D140" s="99"/>
      <c r="E140" s="99"/>
      <c r="F140" s="99"/>
      <c r="G140" s="99"/>
      <c r="H140" s="99"/>
      <c r="I140" s="99"/>
      <c r="J140" s="63"/>
      <c r="K140" s="63"/>
      <c r="L140" s="88">
        <f>K140*6.8/100+K140</f>
        <v>0</v>
      </c>
      <c r="M140" s="6">
        <f t="shared" si="28"/>
        <v>0</v>
      </c>
      <c r="N140" s="6">
        <f t="shared" si="29"/>
        <v>0</v>
      </c>
      <c r="O140" s="6">
        <f t="shared" si="29"/>
        <v>0</v>
      </c>
      <c r="P140" s="38"/>
    </row>
    <row r="141" spans="1:16" x14ac:dyDescent="0.25">
      <c r="B141" s="89"/>
      <c r="C141" s="98" t="s">
        <v>119</v>
      </c>
      <c r="D141" s="98"/>
      <c r="E141" s="98"/>
      <c r="F141" s="98"/>
      <c r="G141" s="98"/>
      <c r="H141" s="98"/>
      <c r="I141" s="98"/>
      <c r="J141" s="63"/>
      <c r="K141" s="63"/>
      <c r="L141" s="88">
        <f>K141*6.8/100+K141</f>
        <v>0</v>
      </c>
      <c r="M141" s="6">
        <f t="shared" si="28"/>
        <v>0</v>
      </c>
      <c r="N141" s="6">
        <f t="shared" si="29"/>
        <v>0</v>
      </c>
      <c r="O141" s="6">
        <f t="shared" si="29"/>
        <v>0</v>
      </c>
      <c r="P141" s="38"/>
    </row>
    <row r="142" spans="1:16" x14ac:dyDescent="0.25">
      <c r="B142" s="89"/>
      <c r="C142" s="24"/>
      <c r="D142" s="98" t="s">
        <v>23</v>
      </c>
      <c r="E142" s="98"/>
      <c r="F142" s="98"/>
      <c r="G142" s="98"/>
      <c r="H142" s="98"/>
      <c r="I142" s="98"/>
      <c r="J142" s="63"/>
      <c r="K142" s="63"/>
      <c r="L142" s="88">
        <v>401</v>
      </c>
      <c r="M142" s="6">
        <f t="shared" si="28"/>
        <v>425.06</v>
      </c>
      <c r="N142" s="6">
        <f>L142*1.06</f>
        <v>425.06</v>
      </c>
      <c r="O142" s="6">
        <v>1500</v>
      </c>
      <c r="P142" s="38"/>
    </row>
    <row r="143" spans="1:16" x14ac:dyDescent="0.25">
      <c r="B143" s="89"/>
      <c r="C143" s="24"/>
      <c r="D143" s="114" t="s">
        <v>24</v>
      </c>
      <c r="E143" s="114"/>
      <c r="F143" s="114"/>
      <c r="G143" s="114"/>
      <c r="H143" s="114"/>
      <c r="I143" s="114"/>
      <c r="J143" s="63"/>
      <c r="K143" s="63"/>
      <c r="L143" s="88">
        <v>2670</v>
      </c>
      <c r="M143" s="6">
        <f t="shared" si="28"/>
        <v>2830.2000000000003</v>
      </c>
      <c r="N143" s="6">
        <f>L143*1.06</f>
        <v>2830.2000000000003</v>
      </c>
      <c r="O143" s="6">
        <v>3500</v>
      </c>
      <c r="P143" s="38"/>
    </row>
    <row r="144" spans="1:16" x14ac:dyDescent="0.25">
      <c r="B144" s="89"/>
      <c r="C144" s="98" t="s">
        <v>120</v>
      </c>
      <c r="D144" s="98"/>
      <c r="E144" s="98"/>
      <c r="F144" s="98"/>
      <c r="G144" s="98"/>
      <c r="H144" s="98"/>
      <c r="I144" s="98"/>
      <c r="J144" s="63"/>
      <c r="K144" s="63"/>
      <c r="L144" s="88"/>
      <c r="M144" s="6">
        <f t="shared" si="28"/>
        <v>0</v>
      </c>
      <c r="N144" s="6">
        <f>L144*1.06</f>
        <v>0</v>
      </c>
      <c r="O144" s="6">
        <f>M144*1.06</f>
        <v>0</v>
      </c>
      <c r="P144" s="38"/>
    </row>
    <row r="145" spans="1:16" x14ac:dyDescent="0.25">
      <c r="B145" s="89"/>
      <c r="C145" s="24"/>
      <c r="D145" s="133" t="s">
        <v>23</v>
      </c>
      <c r="E145" s="133"/>
      <c r="F145" s="133"/>
      <c r="G145" s="133"/>
      <c r="H145" s="133"/>
      <c r="I145" s="133"/>
      <c r="J145" s="63"/>
      <c r="K145" s="63"/>
      <c r="L145" s="88">
        <f>K145*6.8/100+K145</f>
        <v>0</v>
      </c>
      <c r="M145" s="6">
        <f t="shared" si="28"/>
        <v>0</v>
      </c>
      <c r="N145" s="6">
        <f>L145*1.06</f>
        <v>0</v>
      </c>
      <c r="O145" s="6">
        <f>M145*1.06</f>
        <v>0</v>
      </c>
      <c r="P145" s="38"/>
    </row>
    <row r="146" spans="1:16" x14ac:dyDescent="0.25">
      <c r="B146" s="90"/>
      <c r="C146" s="91"/>
      <c r="D146" s="133" t="s">
        <v>24</v>
      </c>
      <c r="E146" s="133"/>
      <c r="F146" s="133"/>
      <c r="G146" s="133"/>
      <c r="H146" s="133"/>
      <c r="I146" s="133"/>
      <c r="J146" s="63"/>
      <c r="K146" s="63"/>
      <c r="L146" s="88">
        <f>K146*6.8/100+K146</f>
        <v>0</v>
      </c>
      <c r="M146" s="6">
        <f t="shared" si="28"/>
        <v>0</v>
      </c>
      <c r="N146" s="6">
        <f>L146*1.06</f>
        <v>0</v>
      </c>
      <c r="O146" s="6">
        <f>M146*1.06</f>
        <v>0</v>
      </c>
      <c r="P146" s="38"/>
    </row>
    <row r="148" spans="1:16" ht="18" customHeight="1" x14ac:dyDescent="0.25">
      <c r="A148" s="34" t="s">
        <v>121</v>
      </c>
    </row>
    <row r="149" spans="1:16" ht="31.5" x14ac:dyDescent="0.25">
      <c r="J149" s="70"/>
      <c r="K149" s="70"/>
      <c r="L149" s="35" t="s">
        <v>31</v>
      </c>
      <c r="M149" s="35" t="s">
        <v>53</v>
      </c>
      <c r="N149" s="35" t="s">
        <v>47</v>
      </c>
      <c r="O149" s="35" t="s">
        <v>67</v>
      </c>
      <c r="P149" s="37"/>
    </row>
    <row r="150" spans="1:16" x14ac:dyDescent="0.25">
      <c r="B150" s="98" t="s">
        <v>122</v>
      </c>
      <c r="C150" s="98"/>
      <c r="D150" s="98"/>
      <c r="E150" s="98"/>
      <c r="F150" s="98"/>
      <c r="G150" s="98"/>
      <c r="H150" s="98"/>
      <c r="I150" s="98"/>
      <c r="J150" s="63"/>
      <c r="K150" s="63"/>
      <c r="L150" s="10">
        <v>50</v>
      </c>
      <c r="M150" s="92">
        <v>50</v>
      </c>
      <c r="N150" s="63">
        <v>50</v>
      </c>
      <c r="O150" s="93">
        <f>N150*1.061</f>
        <v>53.05</v>
      </c>
      <c r="P150" s="64"/>
    </row>
    <row r="151" spans="1:16" x14ac:dyDescent="0.25">
      <c r="B151" s="98" t="s">
        <v>142</v>
      </c>
      <c r="C151" s="98"/>
      <c r="D151" s="98"/>
      <c r="E151" s="98"/>
      <c r="F151" s="98"/>
      <c r="G151" s="98"/>
      <c r="H151" s="98"/>
      <c r="I151" s="98"/>
      <c r="J151" s="63"/>
      <c r="K151" s="63"/>
      <c r="L151" s="10"/>
      <c r="M151" s="92"/>
      <c r="N151" s="63"/>
      <c r="O151" s="93"/>
      <c r="P151" s="64"/>
    </row>
    <row r="152" spans="1:16" x14ac:dyDescent="0.25">
      <c r="B152" s="99" t="s">
        <v>32</v>
      </c>
      <c r="C152" s="99"/>
      <c r="D152" s="99"/>
      <c r="E152" s="99"/>
      <c r="F152" s="99"/>
      <c r="G152" s="99"/>
      <c r="H152" s="99"/>
      <c r="I152" s="99"/>
      <c r="J152" s="63"/>
      <c r="K152" s="63"/>
      <c r="L152" s="10"/>
      <c r="M152" s="92"/>
      <c r="N152" s="63"/>
      <c r="O152" s="93"/>
      <c r="P152" s="64"/>
    </row>
    <row r="153" spans="1:16" x14ac:dyDescent="0.25">
      <c r="B153" s="89"/>
      <c r="C153" s="98" t="s">
        <v>33</v>
      </c>
      <c r="D153" s="98"/>
      <c r="E153" s="98"/>
      <c r="F153" s="98"/>
      <c r="G153" s="98"/>
      <c r="H153" s="98"/>
      <c r="I153" s="98"/>
      <c r="J153" s="63"/>
      <c r="K153" s="63"/>
      <c r="L153" s="10">
        <v>150</v>
      </c>
      <c r="M153" s="92">
        <v>160</v>
      </c>
      <c r="N153" s="63">
        <v>160</v>
      </c>
      <c r="O153" s="93">
        <f t="shared" ref="O153" si="30">N153*1.061</f>
        <v>169.76</v>
      </c>
      <c r="P153" s="64"/>
    </row>
    <row r="154" spans="1:16" x14ac:dyDescent="0.25">
      <c r="B154" s="89"/>
      <c r="C154" s="139" t="s">
        <v>34</v>
      </c>
      <c r="D154" s="139"/>
      <c r="E154" s="139"/>
      <c r="F154" s="139"/>
      <c r="G154" s="139"/>
      <c r="H154" s="139"/>
      <c r="I154" s="140"/>
      <c r="J154" s="63"/>
      <c r="K154" s="63"/>
      <c r="L154" s="10">
        <v>350</v>
      </c>
      <c r="M154" s="92">
        <v>370</v>
      </c>
      <c r="N154" s="63">
        <v>370</v>
      </c>
      <c r="O154" s="93">
        <v>400</v>
      </c>
      <c r="P154" s="64"/>
    </row>
    <row r="155" spans="1:16" x14ac:dyDescent="0.25">
      <c r="B155" s="89"/>
      <c r="C155" s="141" t="s">
        <v>35</v>
      </c>
      <c r="D155" s="141"/>
      <c r="E155" s="141"/>
      <c r="F155" s="141"/>
      <c r="G155" s="141"/>
      <c r="H155" s="141"/>
      <c r="I155" s="142"/>
      <c r="J155" s="63"/>
      <c r="K155" s="63"/>
      <c r="L155" s="10">
        <v>500</v>
      </c>
      <c r="M155" s="92">
        <v>550</v>
      </c>
      <c r="N155" s="63">
        <v>550</v>
      </c>
      <c r="O155" s="93">
        <v>700</v>
      </c>
      <c r="P155" s="64"/>
    </row>
    <row r="156" spans="1:16" x14ac:dyDescent="0.25">
      <c r="B156" s="89"/>
      <c r="C156" s="98" t="s">
        <v>36</v>
      </c>
      <c r="D156" s="98"/>
      <c r="E156" s="98"/>
      <c r="F156" s="98"/>
      <c r="G156" s="98"/>
      <c r="H156" s="98"/>
      <c r="I156" s="98"/>
      <c r="J156" s="63"/>
      <c r="K156" s="63"/>
      <c r="L156" s="10">
        <v>500</v>
      </c>
      <c r="M156" s="92">
        <v>550</v>
      </c>
      <c r="N156" s="63">
        <v>550</v>
      </c>
      <c r="O156" s="93">
        <v>700</v>
      </c>
      <c r="P156" s="64"/>
    </row>
    <row r="158" spans="1:16" ht="16.5" thickBot="1" x14ac:dyDescent="0.3">
      <c r="J158" s="1"/>
      <c r="K158" s="1"/>
      <c r="L158" s="1"/>
      <c r="M158" s="94"/>
      <c r="N158" s="94"/>
      <c r="O158" s="94"/>
      <c r="P158" s="95"/>
    </row>
    <row r="159" spans="1:16" s="15" customFormat="1" ht="48" thickTop="1" x14ac:dyDescent="0.25">
      <c r="A159" s="21">
        <v>9</v>
      </c>
      <c r="B159" s="134" t="s">
        <v>48</v>
      </c>
      <c r="C159" s="134"/>
      <c r="D159" s="134"/>
      <c r="E159" s="134"/>
      <c r="F159" s="134"/>
      <c r="J159" s="97" t="s">
        <v>50</v>
      </c>
      <c r="K159" s="97" t="s">
        <v>45</v>
      </c>
      <c r="L159" s="97" t="s">
        <v>49</v>
      </c>
      <c r="M159" s="97" t="s">
        <v>45</v>
      </c>
      <c r="N159" s="97" t="s">
        <v>49</v>
      </c>
      <c r="O159" s="97" t="s">
        <v>68</v>
      </c>
    </row>
    <row r="160" spans="1:16" s="15" customFormat="1" x14ac:dyDescent="0.25">
      <c r="A160" s="21">
        <v>9.1</v>
      </c>
      <c r="B160" s="125" t="s">
        <v>37</v>
      </c>
      <c r="C160" s="126"/>
      <c r="D160" s="126"/>
      <c r="E160" s="126"/>
      <c r="F160" s="126"/>
      <c r="G160" s="126"/>
      <c r="H160" s="126"/>
      <c r="I160" s="126"/>
      <c r="J160" s="22">
        <v>0</v>
      </c>
      <c r="K160" s="23">
        <v>1100</v>
      </c>
      <c r="L160" s="23">
        <f>K160*1.06</f>
        <v>1166</v>
      </c>
      <c r="M160" s="23">
        <v>1100</v>
      </c>
      <c r="N160" s="23">
        <f>M160*1.06</f>
        <v>1166</v>
      </c>
      <c r="O160" s="20">
        <v>1800</v>
      </c>
    </row>
    <row r="161" spans="1:15" s="15" customFormat="1" x14ac:dyDescent="0.25">
      <c r="A161" s="21">
        <v>9.1999999999999993</v>
      </c>
      <c r="B161" s="125" t="s">
        <v>38</v>
      </c>
      <c r="C161" s="126"/>
      <c r="D161" s="126"/>
      <c r="E161" s="126"/>
      <c r="F161" s="126"/>
      <c r="G161" s="126"/>
      <c r="H161" s="126"/>
      <c r="I161" s="126"/>
      <c r="J161" s="22"/>
      <c r="K161" s="23">
        <v>650</v>
      </c>
      <c r="L161" s="23">
        <f t="shared" ref="L161:L162" si="31">K161*1.06</f>
        <v>689</v>
      </c>
      <c r="M161" s="23">
        <v>650</v>
      </c>
      <c r="N161" s="23">
        <f t="shared" ref="N161:N162" si="32">M161*1.06</f>
        <v>689</v>
      </c>
      <c r="O161" s="19">
        <v>800</v>
      </c>
    </row>
    <row r="162" spans="1:15" s="15" customFormat="1" x14ac:dyDescent="0.25">
      <c r="A162" s="21">
        <v>9.3000000000000007</v>
      </c>
      <c r="B162" s="125" t="s">
        <v>39</v>
      </c>
      <c r="C162" s="126"/>
      <c r="D162" s="126"/>
      <c r="E162" s="126"/>
      <c r="F162" s="126"/>
      <c r="G162" s="126"/>
      <c r="H162" s="126"/>
      <c r="I162" s="126"/>
      <c r="J162" s="22"/>
      <c r="K162" s="23">
        <v>650</v>
      </c>
      <c r="L162" s="23">
        <f t="shared" si="31"/>
        <v>689</v>
      </c>
      <c r="M162" s="23">
        <v>650</v>
      </c>
      <c r="N162" s="23">
        <f t="shared" si="32"/>
        <v>689</v>
      </c>
      <c r="O162" s="19">
        <v>750</v>
      </c>
    </row>
    <row r="163" spans="1:15" s="15" customFormat="1" x14ac:dyDescent="0.25">
      <c r="A163" s="21">
        <v>9.4</v>
      </c>
      <c r="B163" s="125" t="s">
        <v>40</v>
      </c>
      <c r="C163" s="126"/>
      <c r="D163" s="126"/>
      <c r="E163" s="126"/>
      <c r="F163" s="126"/>
      <c r="G163" s="126"/>
      <c r="H163" s="126"/>
      <c r="I163" s="126"/>
      <c r="J163" s="22">
        <v>0</v>
      </c>
      <c r="K163" s="23">
        <v>950</v>
      </c>
      <c r="L163" s="23">
        <f>K163*1.06</f>
        <v>1007</v>
      </c>
      <c r="M163" s="23">
        <v>950</v>
      </c>
      <c r="N163" s="23">
        <f>M163*1.06</f>
        <v>1007</v>
      </c>
      <c r="O163" s="19">
        <v>1800</v>
      </c>
    </row>
    <row r="164" spans="1:15" x14ac:dyDescent="0.25">
      <c r="J164" s="24"/>
      <c r="K164" s="24"/>
      <c r="L164" s="96"/>
    </row>
    <row r="165" spans="1:15" x14ac:dyDescent="0.25">
      <c r="J165" s="24"/>
      <c r="K165" s="24"/>
      <c r="L165" s="96"/>
    </row>
    <row r="166" spans="1:15" x14ac:dyDescent="0.25">
      <c r="J166" s="24"/>
      <c r="K166" s="24"/>
      <c r="L166" s="96"/>
    </row>
  </sheetData>
  <mergeCells count="119">
    <mergeCell ref="B51:I51"/>
    <mergeCell ref="B52:I52"/>
    <mergeCell ref="C9:E9"/>
    <mergeCell ref="C10:E10"/>
    <mergeCell ref="C11:E11"/>
    <mergeCell ref="C12:E12"/>
    <mergeCell ref="C13:E13"/>
    <mergeCell ref="C14:E14"/>
    <mergeCell ref="C15:E15"/>
    <mergeCell ref="C16:E16"/>
    <mergeCell ref="A39:D39"/>
    <mergeCell ref="A23:D23"/>
    <mergeCell ref="B33:I33"/>
    <mergeCell ref="B50:I50"/>
    <mergeCell ref="B41:I41"/>
    <mergeCell ref="B42:I42"/>
    <mergeCell ref="B44:I44"/>
    <mergeCell ref="B45:I45"/>
    <mergeCell ref="B46:I46"/>
    <mergeCell ref="B47:I47"/>
    <mergeCell ref="B49:I49"/>
    <mergeCell ref="B159:F159"/>
    <mergeCell ref="B62:I62"/>
    <mergeCell ref="B63:I63"/>
    <mergeCell ref="D142:I142"/>
    <mergeCell ref="D143:I143"/>
    <mergeCell ref="C84:I84"/>
    <mergeCell ref="B88:I88"/>
    <mergeCell ref="B89:I89"/>
    <mergeCell ref="B90:I90"/>
    <mergeCell ref="C81:I81"/>
    <mergeCell ref="B69:I69"/>
    <mergeCell ref="B64:I64"/>
    <mergeCell ref="B152:I152"/>
    <mergeCell ref="C153:I153"/>
    <mergeCell ref="C154:I154"/>
    <mergeCell ref="C155:I155"/>
    <mergeCell ref="C156:I156"/>
    <mergeCell ref="B138:I138"/>
    <mergeCell ref="B139:I139"/>
    <mergeCell ref="B140:I140"/>
    <mergeCell ref="C141:I141"/>
    <mergeCell ref="B91:I91"/>
    <mergeCell ref="B96:I96"/>
    <mergeCell ref="C82:I82"/>
    <mergeCell ref="B161:I161"/>
    <mergeCell ref="B162:I162"/>
    <mergeCell ref="B163:I163"/>
    <mergeCell ref="C17:E17"/>
    <mergeCell ref="C18:E18"/>
    <mergeCell ref="B28:I28"/>
    <mergeCell ref="B29:I29"/>
    <mergeCell ref="B30:I30"/>
    <mergeCell ref="B32:I32"/>
    <mergeCell ref="B34:I34"/>
    <mergeCell ref="B35:I35"/>
    <mergeCell ref="B24:I24"/>
    <mergeCell ref="B25:I25"/>
    <mergeCell ref="B27:I27"/>
    <mergeCell ref="B59:I59"/>
    <mergeCell ref="C83:I83"/>
    <mergeCell ref="B160:I160"/>
    <mergeCell ref="C79:I79"/>
    <mergeCell ref="C80:I80"/>
    <mergeCell ref="B60:I60"/>
    <mergeCell ref="B61:I61"/>
    <mergeCell ref="C144:I144"/>
    <mergeCell ref="D145:I145"/>
    <mergeCell ref="D146:I146"/>
    <mergeCell ref="O130:O132"/>
    <mergeCell ref="O133:O135"/>
    <mergeCell ref="B123:F123"/>
    <mergeCell ref="B124:F124"/>
    <mergeCell ref="B125:F125"/>
    <mergeCell ref="B126:F126"/>
    <mergeCell ref="M130:M132"/>
    <mergeCell ref="M133:M135"/>
    <mergeCell ref="B133:I135"/>
    <mergeCell ref="B130:I132"/>
    <mergeCell ref="N130:N132"/>
    <mergeCell ref="N133:N135"/>
    <mergeCell ref="B2:K2"/>
    <mergeCell ref="B118:F118"/>
    <mergeCell ref="B119:F119"/>
    <mergeCell ref="B120:F120"/>
    <mergeCell ref="B122:F122"/>
    <mergeCell ref="J116:O116"/>
    <mergeCell ref="B121:F121"/>
    <mergeCell ref="C102:I102"/>
    <mergeCell ref="C105:I105"/>
    <mergeCell ref="C106:I106"/>
    <mergeCell ref="C107:I107"/>
    <mergeCell ref="C108:I108"/>
    <mergeCell ref="D4:J4"/>
    <mergeCell ref="F6:I6"/>
    <mergeCell ref="C7:F7"/>
    <mergeCell ref="C8:E8"/>
    <mergeCell ref="B70:I70"/>
    <mergeCell ref="B72:I72"/>
    <mergeCell ref="B73:I73"/>
    <mergeCell ref="B74:I74"/>
    <mergeCell ref="B75:I75"/>
    <mergeCell ref="B76:I76"/>
    <mergeCell ref="B77:I77"/>
    <mergeCell ref="B78:I78"/>
    <mergeCell ref="B68:I68"/>
    <mergeCell ref="B150:I150"/>
    <mergeCell ref="B151:I151"/>
    <mergeCell ref="C111:I111"/>
    <mergeCell ref="G116:I116"/>
    <mergeCell ref="C97:I97"/>
    <mergeCell ref="B103:I103"/>
    <mergeCell ref="C104:I104"/>
    <mergeCell ref="B109:I109"/>
    <mergeCell ref="C110:I110"/>
    <mergeCell ref="C98:I98"/>
    <mergeCell ref="C99:I99"/>
    <mergeCell ref="C100:I100"/>
    <mergeCell ref="C101:I101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rowBreaks count="3" manualBreakCount="3">
    <brk id="85" max="12" man="1"/>
    <brk id="114" max="12" man="1"/>
    <brk id="135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2014-2015</vt:lpstr>
      <vt:lpstr>Sheet3</vt:lpstr>
      <vt:lpstr>'2014-2015'!Print_Area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Collins Makgopa</dc:creator>
  <cp:lastModifiedBy>Khathutshelo Mabija</cp:lastModifiedBy>
  <cp:lastPrinted>2017-03-29T09:53:58Z</cp:lastPrinted>
  <dcterms:created xsi:type="dcterms:W3CDTF">2013-04-05T06:20:30Z</dcterms:created>
  <dcterms:modified xsi:type="dcterms:W3CDTF">2017-05-16T08:03:29Z</dcterms:modified>
</cp:coreProperties>
</file>