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bija\Desktop\IDP\Annexure\"/>
    </mc:Choice>
  </mc:AlternateContent>
  <bookViews>
    <workbookView xWindow="0" yWindow="0" windowWidth="16815" windowHeight="9045"/>
  </bookViews>
  <sheets>
    <sheet name="2014-2015" sheetId="1" r:id="rId1"/>
    <sheet name="Sheet3" sheetId="3" r:id="rId2"/>
  </sheets>
  <definedNames>
    <definedName name="_xlnm.Print_Area" localSheetId="0">'2014-2015'!$A$1:$O$142</definedName>
  </definedNames>
  <calcPr calcId="152511"/>
</workbook>
</file>

<file path=xl/calcChain.xml><?xml version="1.0" encoding="utf-8"?>
<calcChain xmlns="http://schemas.openxmlformats.org/spreadsheetml/2006/main">
  <c r="O35" i="1" l="1"/>
  <c r="N138" i="1" l="1"/>
  <c r="N137" i="1"/>
  <c r="N136" i="1"/>
  <c r="N135" i="1"/>
  <c r="O128" i="1"/>
  <c r="O125" i="1"/>
  <c r="N93" i="1"/>
  <c r="H97" i="1"/>
  <c r="H96" i="1"/>
  <c r="H95" i="1"/>
  <c r="H94" i="1"/>
  <c r="H93" i="1"/>
  <c r="H102" i="1"/>
  <c r="I102" i="1" s="1"/>
  <c r="N79" i="1" l="1"/>
  <c r="N119" i="1"/>
  <c r="N118" i="1"/>
  <c r="N117" i="1"/>
  <c r="N112" i="1"/>
  <c r="N108" i="1"/>
  <c r="N105" i="1"/>
  <c r="N100" i="1"/>
  <c r="N98" i="1"/>
  <c r="N97" i="1"/>
  <c r="N96" i="1"/>
  <c r="N95" i="1"/>
  <c r="N94" i="1"/>
  <c r="N92" i="1"/>
  <c r="N86" i="1"/>
  <c r="N85" i="1"/>
  <c r="N83" i="1"/>
  <c r="N82" i="1"/>
  <c r="N81" i="1"/>
  <c r="N80" i="1"/>
  <c r="M34" i="1" l="1"/>
  <c r="N34" i="1" s="1"/>
  <c r="O34" i="1" s="1"/>
  <c r="M33" i="1"/>
  <c r="N33" i="1" s="1"/>
  <c r="O33" i="1" s="1"/>
  <c r="L23" i="1"/>
  <c r="M23" i="1" s="1"/>
  <c r="N23" i="1" s="1"/>
  <c r="O23" i="1" s="1"/>
  <c r="L138" i="1" l="1"/>
  <c r="M93" i="1" l="1"/>
  <c r="M86" i="1"/>
  <c r="M85" i="1"/>
  <c r="M83" i="1"/>
  <c r="M82" i="1"/>
  <c r="M81" i="1"/>
  <c r="M80" i="1"/>
  <c r="M79" i="1"/>
  <c r="L137" i="1"/>
  <c r="L136" i="1"/>
  <c r="L135" i="1"/>
  <c r="M119" i="1"/>
  <c r="O119" i="1" s="1"/>
  <c r="M118" i="1"/>
  <c r="M117" i="1"/>
  <c r="M94" i="1"/>
  <c r="M95" i="1"/>
  <c r="M96" i="1"/>
  <c r="M97" i="1"/>
  <c r="M98" i="1"/>
  <c r="M100" i="1"/>
  <c r="H100" i="1"/>
  <c r="L84" i="1"/>
  <c r="M66" i="1"/>
  <c r="K66" i="1"/>
  <c r="K65" i="1"/>
  <c r="L65" i="1" s="1"/>
  <c r="M65" i="1" s="1"/>
  <c r="K64" i="1"/>
  <c r="L64" i="1" s="1"/>
  <c r="M64" i="1" s="1"/>
  <c r="K63" i="1"/>
  <c r="L63" i="1" s="1"/>
  <c r="M63" i="1" s="1"/>
  <c r="M55" i="1"/>
  <c r="M54" i="1"/>
  <c r="M50" i="1"/>
  <c r="K58" i="1"/>
  <c r="L58" i="1" s="1"/>
  <c r="M58" i="1" s="1"/>
  <c r="K57" i="1"/>
  <c r="L57" i="1" s="1"/>
  <c r="M57" i="1" s="1"/>
  <c r="K56" i="1"/>
  <c r="L56" i="1" s="1"/>
  <c r="M56" i="1" s="1"/>
  <c r="K55" i="1"/>
  <c r="K54" i="1"/>
  <c r="K53" i="1"/>
  <c r="L53" i="1" s="1"/>
  <c r="M53" i="1" s="1"/>
  <c r="N53" i="1" s="1"/>
  <c r="K52" i="1"/>
  <c r="L52" i="1" s="1"/>
  <c r="M52" i="1" s="1"/>
  <c r="K51" i="1"/>
  <c r="L51" i="1" s="1"/>
  <c r="M51" i="1" s="1"/>
  <c r="K50" i="1"/>
  <c r="K49" i="1"/>
  <c r="L49" i="1" s="1"/>
  <c r="M49" i="1" s="1"/>
  <c r="K48" i="1"/>
  <c r="L48" i="1" s="1"/>
  <c r="M48" i="1" s="1"/>
  <c r="K47" i="1"/>
  <c r="L47" i="1" s="1"/>
  <c r="M47" i="1" s="1"/>
  <c r="K46" i="1"/>
  <c r="L46" i="1" s="1"/>
  <c r="M46" i="1" s="1"/>
  <c r="K45" i="1"/>
  <c r="L45" i="1" s="1"/>
  <c r="M45" i="1" s="1"/>
  <c r="K44" i="1"/>
  <c r="L44" i="1" s="1"/>
  <c r="M44" i="1" s="1"/>
  <c r="M92" i="1"/>
  <c r="L24" i="1"/>
  <c r="M24" i="1" s="1"/>
  <c r="N24" i="1" s="1"/>
  <c r="O24" i="1" s="1"/>
  <c r="L25" i="1"/>
  <c r="M25" i="1" s="1"/>
  <c r="N25" i="1" s="1"/>
  <c r="L26" i="1"/>
  <c r="M26" i="1" s="1"/>
  <c r="N26" i="1" s="1"/>
  <c r="L27" i="1"/>
  <c r="M27" i="1" s="1"/>
  <c r="N27" i="1" s="1"/>
  <c r="O27" i="1" s="1"/>
  <c r="L28" i="1"/>
  <c r="M28" i="1" s="1"/>
  <c r="N28" i="1" s="1"/>
  <c r="O28" i="1" s="1"/>
  <c r="L29" i="1"/>
  <c r="M29" i="1" s="1"/>
  <c r="N29" i="1" s="1"/>
  <c r="L30" i="1"/>
  <c r="M30" i="1" s="1"/>
  <c r="N30" i="1" s="1"/>
  <c r="L31" i="1"/>
  <c r="M31" i="1" s="1"/>
  <c r="N31" i="1" s="1"/>
  <c r="L32" i="1"/>
  <c r="M32" i="1" s="1"/>
  <c r="N32" i="1" s="1"/>
  <c r="L35" i="1"/>
  <c r="M35" i="1" s="1"/>
  <c r="N35" i="1" s="1"/>
  <c r="L36" i="1"/>
  <c r="M36" i="1" s="1"/>
  <c r="N36" i="1" s="1"/>
  <c r="O36" i="1" s="1"/>
  <c r="L37" i="1"/>
  <c r="M37" i="1" s="1"/>
  <c r="N37" i="1" s="1"/>
  <c r="O37" i="1" s="1"/>
  <c r="L38" i="1"/>
  <c r="M38" i="1" s="1"/>
  <c r="N38" i="1" s="1"/>
  <c r="O38" i="1" s="1"/>
  <c r="L114" i="1"/>
  <c r="L115" i="1"/>
  <c r="L116" i="1"/>
  <c r="L120" i="1"/>
  <c r="L121" i="1"/>
  <c r="M116" i="1" l="1"/>
  <c r="O116" i="1" s="1"/>
  <c r="N116" i="1"/>
  <c r="M84" i="1"/>
  <c r="N84" i="1"/>
  <c r="M121" i="1"/>
  <c r="O121" i="1" s="1"/>
  <c r="N121" i="1"/>
  <c r="M120" i="1"/>
  <c r="O120" i="1" s="1"/>
  <c r="N120" i="1"/>
  <c r="M115" i="1"/>
  <c r="O115" i="1" s="1"/>
  <c r="N115" i="1"/>
  <c r="M114" i="1"/>
  <c r="O114" i="1" s="1"/>
  <c r="N114" i="1"/>
  <c r="O92" i="1"/>
  <c r="O112" i="1" s="1"/>
</calcChain>
</file>

<file path=xl/sharedStrings.xml><?xml version="1.0" encoding="utf-8"?>
<sst xmlns="http://schemas.openxmlformats.org/spreadsheetml/2006/main" count="165" uniqueCount="137">
  <si>
    <t>1. MARBLE HALL TOWN HALL AND OTHER COMMUNITY HALLS</t>
  </si>
  <si>
    <t>1.1.4 Tables (if available, only if hall is rented) each (Deposit)</t>
  </si>
  <si>
    <t>1.1.3 Change, postponement or cancellation of reservation</t>
  </si>
  <si>
    <t>1.1.5 Chairs (if available, only if hall is rented) each (Deposit)</t>
  </si>
  <si>
    <t xml:space="preserve">1.1.6 Hall rental- Renting the hall for regular use for the purpose of Aerobic </t>
  </si>
  <si>
    <t xml:space="preserve">         instruction, dancing lessons or other daily social interaction (per month)</t>
  </si>
  <si>
    <t>1.1.7 Hall rental churches for religious purposes, schools for scholastic purposes(per day)</t>
  </si>
  <si>
    <t>1.1.9 Season/Ocassional Hawkers rates from outside the Municipality</t>
  </si>
  <si>
    <t>1.1.8 Hawker Stall (per month)</t>
  </si>
  <si>
    <t>Description</t>
  </si>
  <si>
    <t>1.1.2 Rental per period from 8h00 - 24h00 for Town Hall</t>
  </si>
  <si>
    <t>FREE</t>
  </si>
  <si>
    <t>MARBLE HALL</t>
  </si>
  <si>
    <t>BURIAL OUTSID MARBLE HALL</t>
  </si>
  <si>
    <t>EPHRAIM MOGALE LOCAL MUNICIPALITY</t>
  </si>
  <si>
    <t xml:space="preserve">SUNDRY TARRIFFS  </t>
  </si>
  <si>
    <t>CONTENTS</t>
  </si>
  <si>
    <t>Page</t>
  </si>
  <si>
    <t>Item</t>
  </si>
  <si>
    <t>Marble Hall Town Halls</t>
  </si>
  <si>
    <t>Sports Fields</t>
  </si>
  <si>
    <t>Town Planning</t>
  </si>
  <si>
    <t>Other Charges</t>
  </si>
  <si>
    <t>Posters &amp; Adevrtisements</t>
  </si>
  <si>
    <t>Library</t>
  </si>
  <si>
    <t>Cemetry</t>
  </si>
  <si>
    <t>Traffic Sevices</t>
  </si>
  <si>
    <t>Old Tariffs
2012/13</t>
  </si>
  <si>
    <t>Hall Rentals</t>
  </si>
  <si>
    <t>Sports Field (Stadia)</t>
  </si>
  <si>
    <t>1.1.1 Refundeable Deposit</t>
  </si>
  <si>
    <t>Residential</t>
  </si>
  <si>
    <t>Business</t>
  </si>
  <si>
    <t>1.2.1 Refundeable Deposit</t>
  </si>
  <si>
    <t>1.2.2 Rental Per Single Game</t>
  </si>
  <si>
    <t>1.2.4 Rental for Social/special events</t>
  </si>
  <si>
    <t>1.2.3 Rental Per Game (tournament)</t>
  </si>
  <si>
    <t>Current Tariffs 2014/15</t>
  </si>
  <si>
    <t>Old Tariffs
2013/14</t>
  </si>
  <si>
    <t>Current Tariff
2014/2015</t>
  </si>
  <si>
    <t>Contract Values Between</t>
  </si>
  <si>
    <t>R 30 000.00 to R 200 000.00</t>
  </si>
  <si>
    <t>R 200 001.00 to R 1 000 000.00</t>
  </si>
  <si>
    <t>R 1000 001.00 to R 5 000 000.00</t>
  </si>
  <si>
    <t>R 5000 001.00 and above</t>
  </si>
  <si>
    <t>Motor Grader</t>
  </si>
  <si>
    <t>TLB</t>
  </si>
  <si>
    <t xml:space="preserve">Tipper Truck </t>
  </si>
  <si>
    <t xml:space="preserve">Bomag Roller </t>
  </si>
  <si>
    <t>2-3</t>
  </si>
  <si>
    <t>5</t>
  </si>
  <si>
    <t>Hiring of Equipment</t>
  </si>
  <si>
    <t xml:space="preserve">Credit Control, Supply Chain and Deposit </t>
  </si>
  <si>
    <t>Current Tariff
2015/16</t>
  </si>
  <si>
    <t>Proposed Tariffs for 2016/17</t>
  </si>
  <si>
    <t>Proposed 2016/2017</t>
  </si>
  <si>
    <t>Hiring of Service delivery equipment( all services are charged per hour)</t>
  </si>
  <si>
    <t>Proposed Tariff 2016/2017</t>
  </si>
  <si>
    <t>Old Tariffs
2014/2015</t>
  </si>
  <si>
    <t>Approved Tariffs 2015/16</t>
  </si>
  <si>
    <t>Approved Tariffs 2014/15</t>
  </si>
  <si>
    <t>Approved 2015/2016</t>
  </si>
  <si>
    <t>Approved Tariffs for 2015/2016</t>
  </si>
  <si>
    <t>Approved Tariffs for 2014/2015</t>
  </si>
  <si>
    <t>Approved  Tariffs for 2015/16</t>
  </si>
  <si>
    <t>Approved Tariffs for 2014/15</t>
  </si>
  <si>
    <t>ApprovedTariffs 2014/15</t>
  </si>
  <si>
    <t>NB: ALL TARIFFS INCLUDE VAT</t>
  </si>
  <si>
    <t>2017-2018</t>
  </si>
  <si>
    <t>Proposed Tariffs 2017/18</t>
  </si>
  <si>
    <t>Approved Tariffs 2016/17</t>
  </si>
  <si>
    <t>ApprovedTariffs 2016/17</t>
  </si>
  <si>
    <t>Old Tariffs
2015/16</t>
  </si>
  <si>
    <t>Current Tariff
2016/17</t>
  </si>
  <si>
    <t>Proposed Tariffs for 2017/18</t>
  </si>
  <si>
    <t>Proposed 2017/2018</t>
  </si>
  <si>
    <t>Proposed Tariff 2017/2018</t>
  </si>
  <si>
    <t>Bank tariff +6%</t>
  </si>
  <si>
    <t>2. OTHER CHARGES</t>
  </si>
  <si>
    <t>2.1 Address list</t>
  </si>
  <si>
    <t>2.2 R/D Cheque / ACB Fee</t>
  </si>
  <si>
    <t>2.3 Valuation Roll printed or In Electronic Format</t>
  </si>
  <si>
    <t>2.4 Address Search</t>
  </si>
  <si>
    <t>2.5 Information for Clearance Certificate</t>
  </si>
  <si>
    <t>2.6 Clearance Certificate</t>
  </si>
  <si>
    <t>2.7 Cutting of Grass - (Vacant Stands) per m²</t>
  </si>
  <si>
    <t>2.8 Minimum Charge per stand for cutting vacant stand</t>
  </si>
  <si>
    <t>2.9 Health inspection where a notice is served to effect corrective measures</t>
  </si>
  <si>
    <t>2.10 Photostats copies &amp; Related services</t>
  </si>
  <si>
    <t>2.10.1 A4</t>
  </si>
  <si>
    <t>2.10.2 A3</t>
  </si>
  <si>
    <t>2.10.3 Plain A4</t>
  </si>
  <si>
    <t>2.10.4 Plain A3</t>
  </si>
  <si>
    <t>2.10.5 Sending or Receiving of faxes (per A4 Page)</t>
  </si>
  <si>
    <t>3.1 Estate Agents</t>
  </si>
  <si>
    <t>3.2 Other persons / organizations</t>
  </si>
  <si>
    <t>3.3 Poster removal fee (per poster)</t>
  </si>
  <si>
    <t>3.4 Poster display fee (per poster per week or part thereof)</t>
  </si>
  <si>
    <t>3. POSTERS DEPOSIT:</t>
  </si>
  <si>
    <t>4. LIBRARY</t>
  </si>
  <si>
    <t>4.1 Membership fee yearly</t>
  </si>
  <si>
    <t>4.1.1 Per household</t>
  </si>
  <si>
    <t>4.1.2 Children over 15 years</t>
  </si>
  <si>
    <t>4.1.3 Children under 15 years</t>
  </si>
  <si>
    <t>4.1.4 Single Adults</t>
  </si>
  <si>
    <t>4.1.5 Pensioner</t>
  </si>
  <si>
    <t>4.1.6 Indengents (must be registered)</t>
  </si>
  <si>
    <t>4.2 Membership fee yearly outside marble hall town</t>
  </si>
  <si>
    <t>4.2.1 Per household</t>
  </si>
  <si>
    <t>4.2.2 Children</t>
  </si>
  <si>
    <t>4.2.3 Single Adults</t>
  </si>
  <si>
    <t>4.2.4 Pensioner</t>
  </si>
  <si>
    <t>4.2.5 Book Deposit Fee</t>
  </si>
  <si>
    <t>4.3 Sundry</t>
  </si>
  <si>
    <t>4.3.1 CD's (Annual)</t>
  </si>
  <si>
    <t>4.3.2 Magazines</t>
  </si>
  <si>
    <t>5. CEMETRY CHARGES</t>
  </si>
  <si>
    <t>5.1 Grave Adults</t>
  </si>
  <si>
    <t>5.2 Graves Children ( 0 to 12 years)</t>
  </si>
  <si>
    <t>5.3 Still Born</t>
  </si>
  <si>
    <t>5.4 For Placing Two</t>
  </si>
  <si>
    <t>5.5 Grave Plan</t>
  </si>
  <si>
    <t>5.6 Burial for Saturday and Public Holidays</t>
  </si>
  <si>
    <t>5.7 Indegents burial grave fees (Registered)</t>
  </si>
  <si>
    <t>5.8 Elandskraal/ Leeufontein/ Regae</t>
  </si>
  <si>
    <t>6. TRAFFIC SERVICES:</t>
  </si>
  <si>
    <t>6.1 Traffic officers assisting with regulating og traffic during races, sport processions or 
any other activities held on public roads - Per Traffic Officer Per Hour</t>
  </si>
  <si>
    <t>6.2 Use of Testing ground for the purpose of training of learner driver (Per month or
part thereof) charged Per Driving School/Instructor</t>
  </si>
  <si>
    <r>
      <t xml:space="preserve">7. </t>
    </r>
    <r>
      <rPr>
        <b/>
        <u/>
        <sz val="12"/>
        <color theme="1"/>
        <rFont val="Times New Roman"/>
        <family val="1"/>
      </rPr>
      <t xml:space="preserve">CREDIT CONTROL </t>
    </r>
    <r>
      <rPr>
        <sz val="12"/>
        <color theme="1"/>
        <rFont val="Times New Roman"/>
        <family val="1"/>
      </rPr>
      <t xml:space="preserve"> </t>
    </r>
  </si>
  <si>
    <t>7.1 R/D Cheque (as Per Bank Charge plus 6%)</t>
  </si>
  <si>
    <t>7.2 Connection Fee (ALL)</t>
  </si>
  <si>
    <t>7.3 Consumer Deposits</t>
  </si>
  <si>
    <t>7.3.1 Coventional &amp; Refuse</t>
  </si>
  <si>
    <t>7.3.2 Prepaid &amp; Refuse</t>
  </si>
  <si>
    <t>8. SUPPLY CHAIN MANAGEMENT</t>
  </si>
  <si>
    <t>8.1 Vendor Registration form</t>
  </si>
  <si>
    <r>
      <t>8.2</t>
    </r>
    <r>
      <rPr>
        <b/>
        <sz val="12"/>
        <color theme="1"/>
        <rFont val="Times New Roman"/>
        <family val="1"/>
      </rPr>
      <t xml:space="preserve"> Non-refundable Fee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</si>
</sst>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&quot;R&quot;\ * #,##0_ ;_ &quot;R&quot;\ * \-#,##0_ ;_ &quot;R&quot;\ * &quot;-&quot;_ ;_ @_ "/>
    <numFmt numFmtId="167" formatCode="_ * #,##0_ ;_ * \-#,##0_ ;_ * &quot;-&quot;_ ;_ @_ "/>
    <numFmt numFmtId="168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68" fontId="3" fillId="0" borderId="1" xfId="1" applyFont="1" applyBorder="1"/>
    <xf numFmtId="0" fontId="4" fillId="2" borderId="1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2" borderId="2" xfId="0" applyFont="1" applyFill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68" fontId="3" fillId="0" borderId="0" xfId="1" applyFont="1" applyBorder="1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3" borderId="1" xfId="0" applyFont="1" applyFill="1" applyBorder="1"/>
    <xf numFmtId="43" fontId="3" fillId="0" borderId="1" xfId="0" applyNumberFormat="1" applyFont="1" applyBorder="1"/>
    <xf numFmtId="43" fontId="3" fillId="0" borderId="0" xfId="0" applyNumberFormat="1" applyFont="1"/>
    <xf numFmtId="0" fontId="6" fillId="3" borderId="0" xfId="0" applyFont="1" applyFill="1" applyBorder="1" applyAlignment="1">
      <alignment horizontal="center"/>
    </xf>
    <xf numFmtId="164" fontId="3" fillId="0" borderId="1" xfId="1" applyNumberFormat="1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4" fontId="3" fillId="0" borderId="0" xfId="0" applyNumberFormat="1" applyFont="1"/>
    <xf numFmtId="164" fontId="3" fillId="0" borderId="0" xfId="1" applyNumberFormat="1" applyFont="1" applyBorder="1"/>
    <xf numFmtId="0" fontId="4" fillId="2" borderId="7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 applyBorder="1"/>
    <xf numFmtId="0" fontId="8" fillId="5" borderId="16" xfId="2" applyFill="1" applyBorder="1"/>
    <xf numFmtId="0" fontId="4" fillId="0" borderId="1" xfId="0" applyFont="1" applyBorder="1"/>
    <xf numFmtId="0" fontId="9" fillId="5" borderId="0" xfId="0" applyFont="1" applyFill="1"/>
    <xf numFmtId="2" fontId="3" fillId="5" borderId="1" xfId="0" applyNumberFormat="1" applyFont="1" applyFill="1" applyBorder="1"/>
    <xf numFmtId="2" fontId="3" fillId="5" borderId="0" xfId="0" applyNumberFormat="1" applyFont="1" applyFill="1" applyBorder="1"/>
    <xf numFmtId="49" fontId="3" fillId="0" borderId="1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164" fontId="3" fillId="0" borderId="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7" fontId="3" fillId="0" borderId="1" xfId="1" applyNumberFormat="1" applyFont="1" applyBorder="1"/>
    <xf numFmtId="0" fontId="4" fillId="5" borderId="2" xfId="0" applyFont="1" applyFill="1" applyBorder="1" applyAlignment="1">
      <alignment wrapText="1"/>
    </xf>
    <xf numFmtId="168" fontId="3" fillId="5" borderId="1" xfId="1" applyFont="1" applyFill="1" applyBorder="1"/>
    <xf numFmtId="164" fontId="3" fillId="5" borderId="1" xfId="1" applyNumberFormat="1" applyFont="1" applyFill="1" applyBorder="1"/>
    <xf numFmtId="168" fontId="3" fillId="5" borderId="0" xfId="1" applyFont="1" applyFill="1" applyBorder="1"/>
    <xf numFmtId="167" fontId="3" fillId="0" borderId="1" xfId="0" applyNumberFormat="1" applyFont="1" applyBorder="1"/>
    <xf numFmtId="0" fontId="4" fillId="5" borderId="7" xfId="0" applyFont="1" applyFill="1" applyBorder="1" applyAlignment="1">
      <alignment wrapText="1"/>
    </xf>
    <xf numFmtId="168" fontId="3" fillId="5" borderId="7" xfId="1" applyFont="1" applyFill="1" applyBorder="1" applyAlignment="1">
      <alignment horizontal="left" vertical="center"/>
    </xf>
    <xf numFmtId="164" fontId="3" fillId="5" borderId="2" xfId="1" applyNumberFormat="1" applyFont="1" applyFill="1" applyBorder="1" applyAlignment="1">
      <alignment horizontal="left" vertical="center"/>
    </xf>
    <xf numFmtId="168" fontId="3" fillId="5" borderId="9" xfId="1" applyFont="1" applyFill="1" applyBorder="1" applyAlignment="1">
      <alignment horizontal="left" vertical="center"/>
    </xf>
    <xf numFmtId="164" fontId="0" fillId="5" borderId="13" xfId="0" applyNumberFormat="1" applyFill="1" applyBorder="1" applyAlignment="1">
      <alignment horizontal="left" vertical="center"/>
    </xf>
    <xf numFmtId="168" fontId="3" fillId="5" borderId="12" xfId="1" applyFont="1" applyFill="1" applyBorder="1" applyAlignment="1">
      <alignment horizontal="left" vertical="center"/>
    </xf>
    <xf numFmtId="164" fontId="0" fillId="5" borderId="14" xfId="0" applyNumberFormat="1" applyFill="1" applyBorder="1" applyAlignment="1">
      <alignment horizontal="left" vertical="center"/>
    </xf>
    <xf numFmtId="166" fontId="3" fillId="0" borderId="1" xfId="0" applyNumberFormat="1" applyFont="1" applyBorder="1"/>
    <xf numFmtId="0" fontId="3" fillId="5" borderId="1" xfId="0" applyFont="1" applyFill="1" applyBorder="1"/>
    <xf numFmtId="165" fontId="3" fillId="5" borderId="1" xfId="0" applyNumberFormat="1" applyFont="1" applyFill="1" applyBorder="1"/>
    <xf numFmtId="0" fontId="4" fillId="5" borderId="1" xfId="0" applyFont="1" applyFill="1" applyBorder="1" applyAlignment="1">
      <alignment wrapText="1"/>
    </xf>
    <xf numFmtId="168" fontId="3" fillId="5" borderId="0" xfId="1" applyFont="1" applyFill="1"/>
    <xf numFmtId="168" fontId="3" fillId="5" borderId="15" xfId="1" applyFont="1" applyFill="1" applyBorder="1"/>
    <xf numFmtId="164" fontId="3" fillId="5" borderId="0" xfId="1" applyNumberFormat="1" applyFont="1" applyFill="1"/>
    <xf numFmtId="164" fontId="3" fillId="5" borderId="1" xfId="0" applyNumberFormat="1" applyFont="1" applyFill="1" applyBorder="1"/>
    <xf numFmtId="167" fontId="3" fillId="5" borderId="1" xfId="0" applyNumberFormat="1" applyFont="1" applyFill="1" applyBorder="1"/>
    <xf numFmtId="0" fontId="3" fillId="5" borderId="0" xfId="0" applyFont="1" applyFill="1"/>
    <xf numFmtId="164" fontId="3" fillId="5" borderId="0" xfId="0" applyNumberFormat="1" applyFont="1" applyFill="1"/>
    <xf numFmtId="0" fontId="3" fillId="0" borderId="1" xfId="0" applyFont="1" applyBorder="1"/>
    <xf numFmtId="0" fontId="3" fillId="0" borderId="0" xfId="0" applyFont="1" applyBorder="1"/>
    <xf numFmtId="0" fontId="4" fillId="2" borderId="0" xfId="0" applyFont="1" applyFill="1" applyBorder="1" applyAlignment="1">
      <alignment wrapText="1"/>
    </xf>
    <xf numFmtId="164" fontId="3" fillId="0" borderId="0" xfId="0" applyNumberFormat="1" applyFont="1" applyBorder="1"/>
    <xf numFmtId="167" fontId="3" fillId="5" borderId="0" xfId="0" applyNumberFormat="1" applyFont="1" applyFill="1" applyBorder="1"/>
    <xf numFmtId="0" fontId="3" fillId="5" borderId="0" xfId="0" applyFont="1" applyFill="1" applyBorder="1"/>
    <xf numFmtId="0" fontId="4" fillId="0" borderId="0" xfId="0" applyFont="1" applyBorder="1" applyAlignment="1">
      <alignment horizontal="center"/>
    </xf>
    <xf numFmtId="43" fontId="3" fillId="0" borderId="0" xfId="0" applyNumberFormat="1" applyFont="1" applyBorder="1"/>
    <xf numFmtId="167" fontId="3" fillId="0" borderId="0" xfId="0" applyNumberFormat="1" applyFont="1" applyBorder="1" applyAlignment="1">
      <alignment horizontal="center" vertical="center"/>
    </xf>
    <xf numFmtId="0" fontId="8" fillId="5" borderId="0" xfId="2" applyFill="1" applyBorder="1"/>
    <xf numFmtId="1" fontId="3" fillId="5" borderId="1" xfId="0" applyNumberFormat="1" applyFont="1" applyFill="1" applyBorder="1"/>
    <xf numFmtId="4" fontId="0" fillId="0" borderId="0" xfId="0" applyNumberFormat="1"/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7" fontId="3" fillId="0" borderId="2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/>
    <xf numFmtId="0" fontId="6" fillId="3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0" fillId="0" borderId="1" xfId="0" applyNumberFormat="1" applyBorder="1"/>
    <xf numFmtId="168" fontId="3" fillId="0" borderId="1" xfId="0" applyNumberFormat="1" applyFont="1" applyBorder="1"/>
    <xf numFmtId="3" fontId="0" fillId="0" borderId="1" xfId="0" applyNumberFormat="1" applyBorder="1"/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1"/>
  <sheetViews>
    <sheetView tabSelected="1" view="pageBreakPreview" topLeftCell="A118" zoomScaleNormal="100" zoomScaleSheetLayoutView="100" workbookViewId="0">
      <selection activeCell="N22" sqref="N22"/>
    </sheetView>
  </sheetViews>
  <sheetFormatPr defaultRowHeight="15.75" x14ac:dyDescent="0.25"/>
  <cols>
    <col min="1" max="1" width="7" style="2" customWidth="1"/>
    <col min="2" max="2" width="6.7109375" style="2" customWidth="1"/>
    <col min="3" max="3" width="9.7109375" style="2" bestFit="1" customWidth="1"/>
    <col min="4" max="4" width="9.140625" style="2"/>
    <col min="5" max="5" width="37.42578125" style="2" customWidth="1"/>
    <col min="6" max="7" width="9.140625" style="2"/>
    <col min="8" max="8" width="10.140625" style="2" bestFit="1" customWidth="1"/>
    <col min="9" max="9" width="16.140625" style="2" customWidth="1"/>
    <col min="10" max="10" width="15.28515625" style="2" customWidth="1"/>
    <col min="11" max="12" width="15.28515625" style="2" hidden="1" customWidth="1"/>
    <col min="13" max="16" width="15.5703125" style="2" customWidth="1"/>
    <col min="17" max="16384" width="9.140625" style="2"/>
  </cols>
  <sheetData>
    <row r="2" spans="2:12" ht="30" x14ac:dyDescent="0.4">
      <c r="B2" s="116" t="s">
        <v>14</v>
      </c>
      <c r="C2" s="116"/>
      <c r="D2" s="116"/>
      <c r="E2" s="116"/>
      <c r="F2" s="116"/>
      <c r="G2" s="116"/>
      <c r="H2" s="116"/>
      <c r="I2" s="116"/>
      <c r="J2" s="116"/>
      <c r="K2" s="116"/>
      <c r="L2" s="26"/>
    </row>
    <row r="4" spans="2:12" x14ac:dyDescent="0.25">
      <c r="D4" s="120" t="s">
        <v>15</v>
      </c>
      <c r="E4" s="120"/>
      <c r="F4" s="120"/>
      <c r="G4" s="120"/>
      <c r="H4" s="120"/>
      <c r="I4" s="120"/>
      <c r="J4" s="120"/>
    </row>
    <row r="6" spans="2:12" x14ac:dyDescent="0.25">
      <c r="F6" s="120" t="s">
        <v>68</v>
      </c>
      <c r="G6" s="120"/>
      <c r="H6" s="120"/>
      <c r="I6" s="120"/>
    </row>
    <row r="7" spans="2:12" x14ac:dyDescent="0.25">
      <c r="C7" s="121" t="s">
        <v>16</v>
      </c>
      <c r="D7" s="121"/>
      <c r="E7" s="121"/>
      <c r="F7" s="121"/>
    </row>
    <row r="8" spans="2:12" x14ac:dyDescent="0.25">
      <c r="C8" s="122" t="s">
        <v>18</v>
      </c>
      <c r="D8" s="123"/>
      <c r="E8" s="124"/>
      <c r="F8" s="23" t="s">
        <v>17</v>
      </c>
    </row>
    <row r="9" spans="2:12" x14ac:dyDescent="0.25">
      <c r="C9" s="84" t="s">
        <v>19</v>
      </c>
      <c r="D9" s="85"/>
      <c r="E9" s="86"/>
      <c r="F9" s="21">
        <v>1</v>
      </c>
    </row>
    <row r="10" spans="2:12" x14ac:dyDescent="0.25">
      <c r="C10" s="87" t="s">
        <v>20</v>
      </c>
      <c r="D10" s="88"/>
      <c r="E10" s="89"/>
      <c r="F10" s="21">
        <v>2</v>
      </c>
    </row>
    <row r="11" spans="2:12" x14ac:dyDescent="0.25">
      <c r="C11" s="87" t="s">
        <v>21</v>
      </c>
      <c r="D11" s="88"/>
      <c r="E11" s="89"/>
      <c r="F11" s="40" t="s">
        <v>49</v>
      </c>
    </row>
    <row r="12" spans="2:12" x14ac:dyDescent="0.25">
      <c r="C12" s="87" t="s">
        <v>22</v>
      </c>
      <c r="D12" s="88"/>
      <c r="E12" s="89"/>
      <c r="F12" s="21">
        <v>3</v>
      </c>
    </row>
    <row r="13" spans="2:12" x14ac:dyDescent="0.25">
      <c r="C13" s="87" t="s">
        <v>23</v>
      </c>
      <c r="D13" s="88"/>
      <c r="E13" s="89"/>
      <c r="F13" s="21">
        <v>4</v>
      </c>
    </row>
    <row r="14" spans="2:12" x14ac:dyDescent="0.25">
      <c r="C14" s="87" t="s">
        <v>24</v>
      </c>
      <c r="D14" s="88"/>
      <c r="E14" s="89"/>
      <c r="F14" s="21">
        <v>4</v>
      </c>
    </row>
    <row r="15" spans="2:12" x14ac:dyDescent="0.25">
      <c r="C15" s="87" t="s">
        <v>25</v>
      </c>
      <c r="D15" s="88"/>
      <c r="E15" s="89"/>
      <c r="F15" s="21">
        <v>5</v>
      </c>
    </row>
    <row r="16" spans="2:12" x14ac:dyDescent="0.25">
      <c r="C16" s="87" t="s">
        <v>26</v>
      </c>
      <c r="D16" s="88"/>
      <c r="E16" s="89"/>
      <c r="F16" s="40" t="s">
        <v>50</v>
      </c>
    </row>
    <row r="17" spans="1:16" x14ac:dyDescent="0.25">
      <c r="C17" s="103" t="s">
        <v>52</v>
      </c>
      <c r="D17" s="104"/>
      <c r="E17" s="105"/>
      <c r="F17" s="22">
        <v>6</v>
      </c>
    </row>
    <row r="18" spans="1:16" x14ac:dyDescent="0.25">
      <c r="C18" s="102" t="s">
        <v>51</v>
      </c>
      <c r="D18" s="102"/>
      <c r="E18" s="102"/>
      <c r="F18" s="41">
        <v>7</v>
      </c>
    </row>
    <row r="19" spans="1:16" ht="15" customHeight="1" x14ac:dyDescent="0.25">
      <c r="A19" s="3" t="s">
        <v>67</v>
      </c>
      <c r="B19" s="1"/>
      <c r="C19" s="1"/>
      <c r="D19" s="1"/>
      <c r="E19" s="1"/>
      <c r="F19" s="1"/>
      <c r="G19" s="1"/>
      <c r="H19" s="1"/>
      <c r="I19" s="1"/>
      <c r="J19" s="1"/>
      <c r="K19" s="25"/>
      <c r="L19" s="25"/>
    </row>
    <row r="21" spans="1:16" x14ac:dyDescent="0.25">
      <c r="A21" s="4" t="s">
        <v>0</v>
      </c>
    </row>
    <row r="22" spans="1:16" ht="47.25" x14ac:dyDescent="0.25">
      <c r="A22" s="4">
        <v>1.1000000000000001</v>
      </c>
      <c r="B22" s="4" t="s">
        <v>28</v>
      </c>
      <c r="C22" s="4"/>
      <c r="K22" s="9" t="s">
        <v>38</v>
      </c>
      <c r="L22" s="9" t="s">
        <v>37</v>
      </c>
      <c r="M22" s="6" t="s">
        <v>59</v>
      </c>
      <c r="N22" s="6" t="s">
        <v>71</v>
      </c>
      <c r="O22" s="6" t="s">
        <v>69</v>
      </c>
      <c r="P22" s="73"/>
    </row>
    <row r="23" spans="1:16" x14ac:dyDescent="0.25">
      <c r="B23" s="91" t="s">
        <v>30</v>
      </c>
      <c r="C23" s="91"/>
      <c r="D23" s="91"/>
      <c r="E23" s="91"/>
      <c r="F23" s="91"/>
      <c r="G23" s="91"/>
      <c r="H23" s="91"/>
      <c r="I23" s="91"/>
      <c r="K23" s="5">
        <v>589.21584000000007</v>
      </c>
      <c r="L23" s="27">
        <f t="shared" ref="L23:L32" si="0">K23*6.8/100+K23</f>
        <v>629.28251712000008</v>
      </c>
      <c r="M23" s="28">
        <f>L23*1.06</f>
        <v>667.03946814720007</v>
      </c>
      <c r="N23" s="28">
        <f>M23*1.06</f>
        <v>707.06183623603215</v>
      </c>
      <c r="O23" s="135">
        <f>N23*1.064</f>
        <v>752.31379375513825</v>
      </c>
      <c r="P23" s="74"/>
    </row>
    <row r="24" spans="1:16" x14ac:dyDescent="0.25">
      <c r="B24" s="91" t="s">
        <v>10</v>
      </c>
      <c r="C24" s="97"/>
      <c r="D24" s="97"/>
      <c r="E24" s="97"/>
      <c r="F24" s="97"/>
      <c r="G24" s="97"/>
      <c r="H24" s="97"/>
      <c r="I24" s="97"/>
      <c r="K24" s="5">
        <v>471.37267199999991</v>
      </c>
      <c r="L24" s="27">
        <f t="shared" si="0"/>
        <v>503.42601369599993</v>
      </c>
      <c r="M24" s="28">
        <f t="shared" ref="M24:M38" si="1">L24*1.06</f>
        <v>533.63157451775999</v>
      </c>
      <c r="N24" s="28">
        <f t="shared" ref="N24:N38" si="2">M24*1.06</f>
        <v>565.64946898882556</v>
      </c>
      <c r="O24" s="135">
        <f>N24*1.064</f>
        <v>601.85103500411037</v>
      </c>
      <c r="P24" s="74"/>
    </row>
    <row r="25" spans="1:16" x14ac:dyDescent="0.25">
      <c r="B25" s="91" t="s">
        <v>2</v>
      </c>
      <c r="C25" s="97"/>
      <c r="D25" s="97"/>
      <c r="E25" s="97"/>
      <c r="F25" s="97"/>
      <c r="G25" s="97"/>
      <c r="H25" s="97"/>
      <c r="I25" s="97"/>
      <c r="K25" s="5">
        <v>220.31548799999996</v>
      </c>
      <c r="L25" s="27">
        <f t="shared" si="0"/>
        <v>235.29694118399996</v>
      </c>
      <c r="M25" s="28">
        <f t="shared" si="1"/>
        <v>249.41475765503998</v>
      </c>
      <c r="N25" s="28">
        <f t="shared" si="2"/>
        <v>264.3796431143424</v>
      </c>
      <c r="O25" s="135">
        <v>280</v>
      </c>
      <c r="P25" s="74"/>
    </row>
    <row r="26" spans="1:16" x14ac:dyDescent="0.25">
      <c r="B26" s="91" t="s">
        <v>1</v>
      </c>
      <c r="C26" s="97"/>
      <c r="D26" s="97"/>
      <c r="E26" s="97"/>
      <c r="F26" s="97"/>
      <c r="G26" s="97"/>
      <c r="H26" s="97"/>
      <c r="I26" s="97"/>
      <c r="K26" s="5">
        <v>29.460791999999994</v>
      </c>
      <c r="L26" s="27">
        <f t="shared" si="0"/>
        <v>31.464125855999995</v>
      </c>
      <c r="M26" s="28">
        <f t="shared" si="1"/>
        <v>33.351973407359999</v>
      </c>
      <c r="N26" s="28">
        <f t="shared" si="2"/>
        <v>35.353091811801598</v>
      </c>
      <c r="O26" s="135">
        <v>40</v>
      </c>
      <c r="P26" s="74"/>
    </row>
    <row r="27" spans="1:16" x14ac:dyDescent="0.25">
      <c r="B27" s="91" t="s">
        <v>3</v>
      </c>
      <c r="C27" s="97"/>
      <c r="D27" s="97"/>
      <c r="E27" s="97"/>
      <c r="F27" s="97"/>
      <c r="G27" s="97"/>
      <c r="H27" s="97"/>
      <c r="I27" s="97"/>
      <c r="K27" s="5">
        <v>15.370848000000001</v>
      </c>
      <c r="L27" s="27">
        <f t="shared" si="0"/>
        <v>16.416065664000001</v>
      </c>
      <c r="M27" s="28">
        <f t="shared" si="1"/>
        <v>17.401029603840001</v>
      </c>
      <c r="N27" s="28">
        <f t="shared" si="2"/>
        <v>18.445091380070401</v>
      </c>
      <c r="O27" s="135">
        <f>N27*1.064</f>
        <v>19.62557722839491</v>
      </c>
      <c r="P27" s="74"/>
    </row>
    <row r="28" spans="1:16" x14ac:dyDescent="0.25">
      <c r="B28" s="91" t="s">
        <v>4</v>
      </c>
      <c r="C28" s="97"/>
      <c r="D28" s="97"/>
      <c r="E28" s="97"/>
      <c r="F28" s="97"/>
      <c r="G28" s="97"/>
      <c r="H28" s="97"/>
      <c r="I28" s="97"/>
      <c r="K28" s="5">
        <v>0</v>
      </c>
      <c r="L28" s="27">
        <f t="shared" si="0"/>
        <v>0</v>
      </c>
      <c r="M28" s="28">
        <f t="shared" si="1"/>
        <v>0</v>
      </c>
      <c r="N28" s="28">
        <f t="shared" si="2"/>
        <v>0</v>
      </c>
      <c r="O28" s="135">
        <f t="shared" ref="O28:O37" si="3">N28*1.061</f>
        <v>0</v>
      </c>
      <c r="P28" s="74"/>
    </row>
    <row r="29" spans="1:16" x14ac:dyDescent="0.25">
      <c r="B29" s="10" t="s">
        <v>5</v>
      </c>
      <c r="C29" s="10"/>
      <c r="D29" s="10"/>
      <c r="E29" s="10"/>
      <c r="F29" s="10"/>
      <c r="G29" s="10"/>
      <c r="H29" s="10"/>
      <c r="I29" s="10"/>
      <c r="K29" s="5">
        <v>514.92340799999999</v>
      </c>
      <c r="L29" s="27">
        <f t="shared" si="0"/>
        <v>549.93819974400003</v>
      </c>
      <c r="M29" s="28">
        <f t="shared" si="1"/>
        <v>582.93449172864007</v>
      </c>
      <c r="N29" s="28">
        <f t="shared" si="2"/>
        <v>617.91056123235853</v>
      </c>
      <c r="O29" s="135">
        <v>660</v>
      </c>
      <c r="P29" s="74"/>
    </row>
    <row r="30" spans="1:16" x14ac:dyDescent="0.25">
      <c r="B30" s="91" t="s">
        <v>6</v>
      </c>
      <c r="C30" s="97"/>
      <c r="D30" s="97"/>
      <c r="E30" s="97"/>
      <c r="F30" s="97"/>
      <c r="G30" s="97"/>
      <c r="H30" s="97"/>
      <c r="I30" s="97"/>
      <c r="K30" s="5">
        <v>220.31548799999996</v>
      </c>
      <c r="L30" s="27">
        <f t="shared" si="0"/>
        <v>235.29694118399996</v>
      </c>
      <c r="M30" s="28">
        <f t="shared" si="1"/>
        <v>249.41475765503998</v>
      </c>
      <c r="N30" s="28">
        <f t="shared" si="2"/>
        <v>264.3796431143424</v>
      </c>
      <c r="O30" s="135">
        <v>280</v>
      </c>
      <c r="P30" s="74"/>
    </row>
    <row r="31" spans="1:16" x14ac:dyDescent="0.25">
      <c r="B31" s="91" t="s">
        <v>8</v>
      </c>
      <c r="C31" s="97"/>
      <c r="D31" s="97"/>
      <c r="E31" s="97"/>
      <c r="F31" s="97"/>
      <c r="G31" s="97"/>
      <c r="H31" s="97"/>
      <c r="I31" s="97"/>
      <c r="K31" s="5">
        <v>93.675167999999985</v>
      </c>
      <c r="L31" s="27">
        <f t="shared" si="0"/>
        <v>100.04507942399998</v>
      </c>
      <c r="M31" s="28">
        <f t="shared" si="1"/>
        <v>106.04778418943998</v>
      </c>
      <c r="N31" s="28">
        <f t="shared" si="2"/>
        <v>112.41065124080639</v>
      </c>
      <c r="O31" s="135">
        <v>120</v>
      </c>
      <c r="P31" s="74"/>
    </row>
    <row r="32" spans="1:16" x14ac:dyDescent="0.25">
      <c r="B32" s="91" t="s">
        <v>7</v>
      </c>
      <c r="C32" s="97"/>
      <c r="D32" s="97"/>
      <c r="E32" s="97"/>
      <c r="F32" s="97"/>
      <c r="G32" s="97"/>
      <c r="H32" s="97"/>
      <c r="I32" s="97"/>
      <c r="K32" s="5">
        <v>514.92340799999999</v>
      </c>
      <c r="L32" s="27">
        <f t="shared" si="0"/>
        <v>549.93819974400003</v>
      </c>
      <c r="M32" s="28">
        <f t="shared" si="1"/>
        <v>582.93449172864007</v>
      </c>
      <c r="N32" s="28">
        <f t="shared" si="2"/>
        <v>617.91056123235853</v>
      </c>
      <c r="O32" s="135">
        <v>660</v>
      </c>
      <c r="P32" s="74"/>
    </row>
    <row r="33" spans="1:16" x14ac:dyDescent="0.25">
      <c r="B33" s="16"/>
      <c r="C33" s="17"/>
      <c r="D33" s="17"/>
      <c r="E33" s="17"/>
      <c r="F33" s="17"/>
      <c r="G33" s="17"/>
      <c r="H33" s="17"/>
      <c r="I33" s="17"/>
      <c r="K33" s="31"/>
      <c r="L33" s="31"/>
      <c r="M33" s="28">
        <f t="shared" si="1"/>
        <v>0</v>
      </c>
      <c r="N33" s="28">
        <f t="shared" si="2"/>
        <v>0</v>
      </c>
      <c r="O33" s="135">
        <f t="shared" si="3"/>
        <v>0</v>
      </c>
      <c r="P33" s="74"/>
    </row>
    <row r="34" spans="1:16" x14ac:dyDescent="0.25">
      <c r="A34" s="4">
        <v>1.2</v>
      </c>
      <c r="B34" s="19" t="s">
        <v>29</v>
      </c>
      <c r="C34" s="20"/>
      <c r="D34" s="20"/>
      <c r="E34" s="17"/>
      <c r="F34" s="17"/>
      <c r="G34" s="17"/>
      <c r="H34" s="17"/>
      <c r="I34" s="17"/>
      <c r="K34" s="31"/>
      <c r="L34" s="31"/>
      <c r="M34" s="28">
        <f t="shared" si="1"/>
        <v>0</v>
      </c>
      <c r="N34" s="28">
        <f t="shared" si="2"/>
        <v>0</v>
      </c>
      <c r="O34" s="135">
        <f t="shared" si="3"/>
        <v>0</v>
      </c>
      <c r="P34" s="74"/>
    </row>
    <row r="35" spans="1:16" x14ac:dyDescent="0.25">
      <c r="B35" s="91" t="s">
        <v>33</v>
      </c>
      <c r="C35" s="91"/>
      <c r="D35" s="91"/>
      <c r="E35" s="91"/>
      <c r="F35" s="91"/>
      <c r="G35" s="91"/>
      <c r="H35" s="91"/>
      <c r="I35" s="91"/>
      <c r="K35" s="5">
        <v>589.22</v>
      </c>
      <c r="L35" s="27">
        <f>K35*6.8/100+K35</f>
        <v>629.28696000000002</v>
      </c>
      <c r="M35" s="28">
        <f t="shared" si="1"/>
        <v>667.04417760000001</v>
      </c>
      <c r="N35" s="28">
        <f t="shared" si="2"/>
        <v>707.06682825600001</v>
      </c>
      <c r="O35" s="135">
        <f>N35*1.064</f>
        <v>752.31910526438401</v>
      </c>
      <c r="P35" s="74"/>
    </row>
    <row r="36" spans="1:16" x14ac:dyDescent="0.25">
      <c r="B36" s="91" t="s">
        <v>34</v>
      </c>
      <c r="C36" s="91"/>
      <c r="D36" s="91"/>
      <c r="E36" s="91"/>
      <c r="F36" s="91"/>
      <c r="G36" s="91"/>
      <c r="H36" s="91"/>
      <c r="I36" s="91"/>
      <c r="K36" s="5">
        <v>0</v>
      </c>
      <c r="L36" s="27">
        <f>K36*6.8/100+K36</f>
        <v>0</v>
      </c>
      <c r="M36" s="28">
        <f t="shared" si="1"/>
        <v>0</v>
      </c>
      <c r="N36" s="28">
        <f t="shared" si="2"/>
        <v>0</v>
      </c>
      <c r="O36" s="135">
        <f t="shared" si="3"/>
        <v>0</v>
      </c>
      <c r="P36" s="74"/>
    </row>
    <row r="37" spans="1:16" x14ac:dyDescent="0.25">
      <c r="B37" s="91" t="s">
        <v>36</v>
      </c>
      <c r="C37" s="91"/>
      <c r="D37" s="91"/>
      <c r="E37" s="91"/>
      <c r="F37" s="91"/>
      <c r="G37" s="91"/>
      <c r="H37" s="91"/>
      <c r="I37" s="91"/>
      <c r="K37" s="5">
        <v>0</v>
      </c>
      <c r="L37" s="27">
        <f>K37*6.8/100+K37</f>
        <v>0</v>
      </c>
      <c r="M37" s="28">
        <f t="shared" si="1"/>
        <v>0</v>
      </c>
      <c r="N37" s="28">
        <f t="shared" si="2"/>
        <v>0</v>
      </c>
      <c r="O37" s="135">
        <f t="shared" si="3"/>
        <v>0</v>
      </c>
      <c r="P37" s="74"/>
    </row>
    <row r="38" spans="1:16" x14ac:dyDescent="0.25">
      <c r="B38" s="91" t="s">
        <v>35</v>
      </c>
      <c r="C38" s="91"/>
      <c r="D38" s="91"/>
      <c r="E38" s="91"/>
      <c r="F38" s="91"/>
      <c r="G38" s="91"/>
      <c r="H38" s="91"/>
      <c r="I38" s="91"/>
      <c r="K38" s="5">
        <v>471.37</v>
      </c>
      <c r="L38" s="27">
        <f>K38*6.8/100+K38</f>
        <v>503.42316</v>
      </c>
      <c r="M38" s="28">
        <f t="shared" si="1"/>
        <v>533.62854960000004</v>
      </c>
      <c r="N38" s="28">
        <f t="shared" si="2"/>
        <v>565.64626257600003</v>
      </c>
      <c r="O38" s="135">
        <f>N38*1.064</f>
        <v>601.84762338086409</v>
      </c>
      <c r="P38" s="74"/>
    </row>
    <row r="39" spans="1:16" x14ac:dyDescent="0.25">
      <c r="B39" s="92"/>
      <c r="C39" s="92"/>
      <c r="D39" s="92"/>
      <c r="E39" s="92"/>
      <c r="F39" s="92"/>
      <c r="G39" s="92"/>
      <c r="H39" s="92"/>
      <c r="I39" s="92"/>
      <c r="K39" s="5"/>
      <c r="L39" s="5"/>
      <c r="M39" s="42"/>
      <c r="N39" s="71"/>
      <c r="O39" s="83"/>
      <c r="P39" s="72"/>
    </row>
    <row r="40" spans="1:16" x14ac:dyDescent="0.25">
      <c r="A40" s="13"/>
      <c r="B40" s="115"/>
      <c r="C40" s="115"/>
      <c r="D40" s="115"/>
      <c r="E40" s="115"/>
      <c r="F40" s="115"/>
      <c r="G40" s="115"/>
      <c r="H40" s="115"/>
      <c r="I40" s="115"/>
      <c r="J40" s="18"/>
      <c r="K40" s="18"/>
      <c r="L40" s="18"/>
      <c r="M40" s="43"/>
      <c r="N40" s="72"/>
      <c r="O40" s="13"/>
      <c r="P40" s="72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8"/>
      <c r="K41" s="18"/>
      <c r="L41" s="18"/>
      <c r="M41" s="43"/>
      <c r="N41" s="72"/>
      <c r="O41" s="13"/>
      <c r="P41" s="72"/>
    </row>
    <row r="42" spans="1:16" x14ac:dyDescent="0.25">
      <c r="A42" s="4" t="s">
        <v>78</v>
      </c>
    </row>
    <row r="43" spans="1:16" ht="47.25" x14ac:dyDescent="0.25">
      <c r="J43" s="9" t="s">
        <v>27</v>
      </c>
      <c r="K43" s="6" t="s">
        <v>37</v>
      </c>
      <c r="L43" s="6" t="s">
        <v>59</v>
      </c>
      <c r="M43" s="6" t="s">
        <v>71</v>
      </c>
      <c r="N43" s="6" t="s">
        <v>69</v>
      </c>
    </row>
    <row r="44" spans="1:16" x14ac:dyDescent="0.25">
      <c r="B44" s="91" t="s">
        <v>79</v>
      </c>
      <c r="C44" s="91"/>
      <c r="D44" s="91"/>
      <c r="E44" s="91"/>
      <c r="F44" s="91"/>
      <c r="G44" s="91"/>
      <c r="H44" s="91"/>
      <c r="I44" s="91"/>
      <c r="J44" s="5">
        <v>294.60792000000004</v>
      </c>
      <c r="K44" s="27">
        <f>J44*6.8/100+J44</f>
        <v>314.64125856000004</v>
      </c>
      <c r="L44" s="28">
        <f t="shared" ref="L44:L49" si="4">K44*6/100+K44</f>
        <v>333.51973407360003</v>
      </c>
      <c r="M44" s="28">
        <f>L44*1.06</f>
        <v>353.53091811801607</v>
      </c>
      <c r="N44" s="133">
        <v>375</v>
      </c>
    </row>
    <row r="45" spans="1:16" x14ac:dyDescent="0.25">
      <c r="B45" s="91" t="s">
        <v>80</v>
      </c>
      <c r="C45" s="97"/>
      <c r="D45" s="97"/>
      <c r="E45" s="97"/>
      <c r="F45" s="97"/>
      <c r="G45" s="97"/>
      <c r="H45" s="97"/>
      <c r="I45" s="97"/>
      <c r="J45" s="5">
        <v>88.382375999999994</v>
      </c>
      <c r="K45" s="27">
        <f t="shared" ref="K45:K58" si="5">J45*6.8/100+J45</f>
        <v>94.392377567999986</v>
      </c>
      <c r="L45" s="28">
        <f t="shared" si="4"/>
        <v>100.05592022207999</v>
      </c>
      <c r="M45" s="28">
        <f t="shared" ref="M45:M58" si="6">L45*1.06</f>
        <v>106.0592754354048</v>
      </c>
      <c r="N45" s="133" t="s">
        <v>77</v>
      </c>
    </row>
    <row r="46" spans="1:16" x14ac:dyDescent="0.25">
      <c r="B46" s="91" t="s">
        <v>81</v>
      </c>
      <c r="C46" s="97"/>
      <c r="D46" s="97"/>
      <c r="E46" s="97"/>
      <c r="F46" s="97"/>
      <c r="G46" s="97"/>
      <c r="H46" s="97"/>
      <c r="I46" s="97"/>
      <c r="J46" s="5">
        <v>514.92340799999999</v>
      </c>
      <c r="K46" s="27">
        <f t="shared" si="5"/>
        <v>549.93819974400003</v>
      </c>
      <c r="L46" s="28">
        <f t="shared" si="4"/>
        <v>582.93449172864007</v>
      </c>
      <c r="M46" s="28">
        <f t="shared" si="6"/>
        <v>617.91056123235853</v>
      </c>
      <c r="N46" s="133">
        <v>660</v>
      </c>
    </row>
    <row r="47" spans="1:16" x14ac:dyDescent="0.25">
      <c r="B47" s="91" t="s">
        <v>82</v>
      </c>
      <c r="C47" s="97"/>
      <c r="D47" s="97"/>
      <c r="E47" s="97"/>
      <c r="F47" s="97"/>
      <c r="G47" s="97"/>
      <c r="H47" s="97"/>
      <c r="I47" s="97"/>
      <c r="J47" s="5">
        <v>37.146215999999995</v>
      </c>
      <c r="K47" s="27">
        <f t="shared" si="5"/>
        <v>39.672158687999996</v>
      </c>
      <c r="L47" s="28">
        <f t="shared" si="4"/>
        <v>42.052488209279993</v>
      </c>
      <c r="M47" s="28">
        <f t="shared" si="6"/>
        <v>44.575637501836795</v>
      </c>
      <c r="N47" s="133">
        <v>50</v>
      </c>
    </row>
    <row r="48" spans="1:16" x14ac:dyDescent="0.25">
      <c r="B48" s="91" t="s">
        <v>83</v>
      </c>
      <c r="C48" s="97"/>
      <c r="D48" s="97"/>
      <c r="E48" s="97"/>
      <c r="F48" s="97"/>
      <c r="G48" s="97"/>
      <c r="H48" s="97"/>
      <c r="I48" s="97"/>
      <c r="J48" s="5">
        <v>37.146215999999995</v>
      </c>
      <c r="K48" s="27">
        <f t="shared" si="5"/>
        <v>39.672158687999996</v>
      </c>
      <c r="L48" s="28">
        <f t="shared" si="4"/>
        <v>42.052488209279993</v>
      </c>
      <c r="M48" s="28">
        <f t="shared" si="6"/>
        <v>44.575637501836795</v>
      </c>
      <c r="N48" s="133">
        <v>50</v>
      </c>
    </row>
    <row r="49" spans="1:15" x14ac:dyDescent="0.25">
      <c r="B49" s="91" t="s">
        <v>84</v>
      </c>
      <c r="C49" s="97"/>
      <c r="D49" s="97"/>
      <c r="E49" s="97"/>
      <c r="F49" s="97"/>
      <c r="G49" s="97"/>
      <c r="H49" s="97"/>
      <c r="I49" s="97"/>
      <c r="J49" s="5">
        <v>37.146215999999995</v>
      </c>
      <c r="K49" s="27">
        <f t="shared" si="5"/>
        <v>39.672158687999996</v>
      </c>
      <c r="L49" s="28">
        <f t="shared" si="4"/>
        <v>42.052488209279993</v>
      </c>
      <c r="M49" s="28">
        <f t="shared" si="6"/>
        <v>44.575637501836795</v>
      </c>
      <c r="N49" s="133">
        <v>50</v>
      </c>
    </row>
    <row r="50" spans="1:15" x14ac:dyDescent="0.25">
      <c r="B50" s="91" t="s">
        <v>85</v>
      </c>
      <c r="C50" s="97"/>
      <c r="D50" s="97"/>
      <c r="E50" s="97"/>
      <c r="F50" s="97"/>
      <c r="G50" s="97"/>
      <c r="H50" s="97"/>
      <c r="I50" s="97"/>
      <c r="J50" s="5">
        <v>0.77337599999999995</v>
      </c>
      <c r="K50" s="27">
        <f t="shared" si="5"/>
        <v>0.82596556799999998</v>
      </c>
      <c r="L50" s="28">
        <v>1.5</v>
      </c>
      <c r="M50" s="28">
        <f t="shared" si="6"/>
        <v>1.59</v>
      </c>
      <c r="N50" s="133">
        <v>2.5</v>
      </c>
    </row>
    <row r="51" spans="1:15" x14ac:dyDescent="0.25">
      <c r="B51" s="91" t="s">
        <v>86</v>
      </c>
      <c r="C51" s="97"/>
      <c r="D51" s="97"/>
      <c r="E51" s="97"/>
      <c r="F51" s="97"/>
      <c r="G51" s="97"/>
      <c r="H51" s="97"/>
      <c r="I51" s="97"/>
      <c r="J51" s="5">
        <v>883.82375999999988</v>
      </c>
      <c r="K51" s="27">
        <f t="shared" si="5"/>
        <v>943.92377567999984</v>
      </c>
      <c r="L51" s="28">
        <f>K51*6/100+K51</f>
        <v>1000.5592022207999</v>
      </c>
      <c r="M51" s="28">
        <f t="shared" si="6"/>
        <v>1060.5927543540479</v>
      </c>
      <c r="N51" s="133">
        <v>1150</v>
      </c>
    </row>
    <row r="52" spans="1:15" x14ac:dyDescent="0.25">
      <c r="B52" s="91" t="s">
        <v>87</v>
      </c>
      <c r="C52" s="97"/>
      <c r="D52" s="97"/>
      <c r="E52" s="97"/>
      <c r="F52" s="97"/>
      <c r="G52" s="97"/>
      <c r="H52" s="97"/>
      <c r="I52" s="97"/>
      <c r="J52" s="5">
        <v>1473.0395999999998</v>
      </c>
      <c r="K52" s="27">
        <f t="shared" si="5"/>
        <v>1573.2062927999998</v>
      </c>
      <c r="L52" s="28">
        <f>K52*6/100+K52</f>
        <v>1667.5986703679998</v>
      </c>
      <c r="M52" s="28">
        <f t="shared" si="6"/>
        <v>1767.6545905900798</v>
      </c>
      <c r="N52" s="133">
        <v>1900</v>
      </c>
    </row>
    <row r="53" spans="1:15" x14ac:dyDescent="0.25">
      <c r="B53" s="93" t="s">
        <v>88</v>
      </c>
      <c r="C53" s="125"/>
      <c r="D53" s="125"/>
      <c r="E53" s="125"/>
      <c r="F53" s="125"/>
      <c r="G53" s="125"/>
      <c r="H53" s="125"/>
      <c r="I53" s="125"/>
      <c r="J53" s="5">
        <v>0</v>
      </c>
      <c r="K53" s="27">
        <f t="shared" si="5"/>
        <v>0</v>
      </c>
      <c r="L53" s="28">
        <f>K53*6/100+K53</f>
        <v>0</v>
      </c>
      <c r="M53" s="28">
        <f t="shared" si="6"/>
        <v>0</v>
      </c>
      <c r="N53" s="134">
        <f t="shared" ref="N53" si="7">M53*1.061</f>
        <v>0</v>
      </c>
    </row>
    <row r="54" spans="1:15" x14ac:dyDescent="0.25">
      <c r="B54" s="11"/>
      <c r="C54" s="99" t="s">
        <v>89</v>
      </c>
      <c r="D54" s="99"/>
      <c r="E54" s="99"/>
      <c r="F54" s="99"/>
      <c r="G54" s="99"/>
      <c r="H54" s="99"/>
      <c r="I54" s="99"/>
      <c r="J54" s="5">
        <v>2.4167999999999998</v>
      </c>
      <c r="K54" s="27">
        <f t="shared" si="5"/>
        <v>2.5811424000000001</v>
      </c>
      <c r="L54" s="29">
        <v>3.5</v>
      </c>
      <c r="M54" s="28">
        <f t="shared" si="6"/>
        <v>3.71</v>
      </c>
      <c r="N54" s="133">
        <v>5</v>
      </c>
    </row>
    <row r="55" spans="1:15" x14ac:dyDescent="0.25">
      <c r="B55" s="11"/>
      <c r="C55" s="99" t="s">
        <v>90</v>
      </c>
      <c r="D55" s="100"/>
      <c r="E55" s="100"/>
      <c r="F55" s="100"/>
      <c r="G55" s="100"/>
      <c r="H55" s="100"/>
      <c r="I55" s="100"/>
      <c r="J55" s="5">
        <v>3.8668799999999997</v>
      </c>
      <c r="K55" s="27">
        <f t="shared" si="5"/>
        <v>4.1298278399999999</v>
      </c>
      <c r="L55" s="29">
        <v>4.5</v>
      </c>
      <c r="M55" s="28">
        <f t="shared" si="6"/>
        <v>4.7700000000000005</v>
      </c>
      <c r="N55" s="133">
        <v>6</v>
      </c>
    </row>
    <row r="56" spans="1:15" x14ac:dyDescent="0.25">
      <c r="B56" s="11"/>
      <c r="C56" s="99" t="s">
        <v>91</v>
      </c>
      <c r="D56" s="100"/>
      <c r="E56" s="100"/>
      <c r="F56" s="100"/>
      <c r="G56" s="100"/>
      <c r="H56" s="100"/>
      <c r="I56" s="100"/>
      <c r="J56" s="5">
        <v>3.2022599999999994</v>
      </c>
      <c r="K56" s="27">
        <f t="shared" si="5"/>
        <v>3.4200136799999994</v>
      </c>
      <c r="L56" s="28">
        <f>K56*6/100+K56</f>
        <v>3.6252145007999994</v>
      </c>
      <c r="M56" s="28">
        <f>L56*1.06</f>
        <v>3.8427273708479994</v>
      </c>
      <c r="N56" s="133">
        <v>5</v>
      </c>
    </row>
    <row r="57" spans="1:15" x14ac:dyDescent="0.25">
      <c r="B57" s="11"/>
      <c r="C57" s="99" t="s">
        <v>92</v>
      </c>
      <c r="D57" s="100"/>
      <c r="E57" s="100"/>
      <c r="F57" s="100"/>
      <c r="G57" s="100"/>
      <c r="H57" s="100"/>
      <c r="I57" s="100"/>
      <c r="J57" s="5">
        <v>4.4831639999999995</v>
      </c>
      <c r="K57" s="27">
        <f t="shared" si="5"/>
        <v>4.7880191519999995</v>
      </c>
      <c r="L57" s="28">
        <f>K57*6/100+K57</f>
        <v>5.0753003011199995</v>
      </c>
      <c r="M57" s="28">
        <f t="shared" si="6"/>
        <v>5.3798183191871995</v>
      </c>
      <c r="N57" s="133">
        <v>6</v>
      </c>
    </row>
    <row r="58" spans="1:15" x14ac:dyDescent="0.25">
      <c r="B58" s="11"/>
      <c r="C58" s="99" t="s">
        <v>93</v>
      </c>
      <c r="D58" s="100"/>
      <c r="E58" s="100"/>
      <c r="F58" s="100"/>
      <c r="G58" s="100"/>
      <c r="H58" s="100"/>
      <c r="I58" s="100"/>
      <c r="J58" s="5">
        <v>6.4045199999999989</v>
      </c>
      <c r="K58" s="27">
        <f t="shared" si="5"/>
        <v>6.8400273599999988</v>
      </c>
      <c r="L58" s="28">
        <f>K58*6/100+K58</f>
        <v>7.2504290015999988</v>
      </c>
      <c r="M58" s="28">
        <f t="shared" si="6"/>
        <v>7.6854547416959988</v>
      </c>
      <c r="N58" s="133">
        <v>10</v>
      </c>
    </row>
    <row r="59" spans="1:15" x14ac:dyDescent="0.25">
      <c r="C59" s="94"/>
      <c r="D59" s="95"/>
      <c r="E59" s="95"/>
      <c r="F59" s="95"/>
      <c r="G59" s="95"/>
      <c r="H59" s="95"/>
      <c r="I59" s="95"/>
    </row>
    <row r="61" spans="1:15" x14ac:dyDescent="0.25">
      <c r="A61" s="4" t="s">
        <v>98</v>
      </c>
    </row>
    <row r="62" spans="1:15" ht="47.25" x14ac:dyDescent="0.25">
      <c r="J62" s="32" t="s">
        <v>38</v>
      </c>
      <c r="K62" s="6" t="s">
        <v>37</v>
      </c>
      <c r="L62" s="6" t="s">
        <v>59</v>
      </c>
      <c r="M62" s="6" t="s">
        <v>70</v>
      </c>
      <c r="N62" s="6" t="s">
        <v>69</v>
      </c>
    </row>
    <row r="63" spans="1:15" x14ac:dyDescent="0.25">
      <c r="B63" s="91" t="s">
        <v>94</v>
      </c>
      <c r="C63" s="91"/>
      <c r="D63" s="91"/>
      <c r="E63" s="91"/>
      <c r="F63" s="91"/>
      <c r="G63" s="91"/>
      <c r="H63" s="91"/>
      <c r="I63" s="96"/>
      <c r="J63" s="5">
        <v>1767.6475199999998</v>
      </c>
      <c r="K63" s="27">
        <f t="shared" ref="K63:K65" si="8">J63*6.8/100+J63</f>
        <v>1887.8475513599997</v>
      </c>
      <c r="L63" s="28">
        <f>K63*6/100+K63</f>
        <v>2001.1184044415998</v>
      </c>
      <c r="M63" s="28">
        <f>L63*1.06</f>
        <v>2121.1855087080958</v>
      </c>
      <c r="N63" s="133">
        <v>2250</v>
      </c>
      <c r="O63" s="82"/>
    </row>
    <row r="64" spans="1:15" x14ac:dyDescent="0.25">
      <c r="B64" s="91" t="s">
        <v>95</v>
      </c>
      <c r="C64" s="97"/>
      <c r="D64" s="97"/>
      <c r="E64" s="97"/>
      <c r="F64" s="97"/>
      <c r="G64" s="97"/>
      <c r="H64" s="97"/>
      <c r="I64" s="98"/>
      <c r="J64" s="5">
        <v>883.82375999999988</v>
      </c>
      <c r="K64" s="27">
        <f t="shared" si="8"/>
        <v>943.92377567999984</v>
      </c>
      <c r="L64" s="28">
        <f>K64*6/100+K64</f>
        <v>1000.5592022207999</v>
      </c>
      <c r="M64" s="28">
        <f t="shared" ref="M64:M66" si="9">L64*1.06</f>
        <v>1060.5927543540479</v>
      </c>
      <c r="N64" s="133">
        <v>1250</v>
      </c>
      <c r="O64" s="82"/>
    </row>
    <row r="65" spans="1:16" x14ac:dyDescent="0.25">
      <c r="B65" s="91" t="s">
        <v>96</v>
      </c>
      <c r="C65" s="97"/>
      <c r="D65" s="97"/>
      <c r="E65" s="97"/>
      <c r="F65" s="97"/>
      <c r="G65" s="97"/>
      <c r="H65" s="97"/>
      <c r="I65" s="98"/>
      <c r="J65" s="5">
        <v>44.46911999999999</v>
      </c>
      <c r="K65" s="27">
        <f t="shared" si="8"/>
        <v>47.493020159999986</v>
      </c>
      <c r="L65" s="29">
        <f>K65*6/100+K65</f>
        <v>50.342601369599983</v>
      </c>
      <c r="M65" s="28">
        <f t="shared" si="9"/>
        <v>53.363157451775983</v>
      </c>
      <c r="N65" s="133">
        <v>60</v>
      </c>
      <c r="O65" s="82"/>
    </row>
    <row r="66" spans="1:16" x14ac:dyDescent="0.25">
      <c r="B66" s="91" t="s">
        <v>97</v>
      </c>
      <c r="C66" s="97"/>
      <c r="D66" s="97"/>
      <c r="E66" s="97"/>
      <c r="F66" s="97"/>
      <c r="G66" s="97"/>
      <c r="H66" s="97"/>
      <c r="I66" s="98"/>
      <c r="J66" s="5">
        <v>5.2565399999999984</v>
      </c>
      <c r="K66" s="27">
        <f>J66*6.8/100+J66</f>
        <v>5.6139847199999986</v>
      </c>
      <c r="L66" s="28">
        <v>6.5</v>
      </c>
      <c r="M66" s="28">
        <f t="shared" si="9"/>
        <v>6.8900000000000006</v>
      </c>
      <c r="N66" s="133">
        <v>10</v>
      </c>
      <c r="O66" s="82"/>
    </row>
    <row r="67" spans="1:16" x14ac:dyDescent="0.25">
      <c r="L67" s="30"/>
      <c r="M67" s="30"/>
      <c r="N67" s="30"/>
      <c r="O67" s="30"/>
      <c r="P67" s="30"/>
    </row>
    <row r="69" spans="1:16" x14ac:dyDescent="0.25">
      <c r="A69" s="4" t="s">
        <v>99</v>
      </c>
    </row>
    <row r="70" spans="1:16" ht="47.25" x14ac:dyDescent="0.25">
      <c r="J70" s="53"/>
      <c r="K70" s="63"/>
      <c r="L70" s="6" t="s">
        <v>60</v>
      </c>
      <c r="M70" s="6" t="s">
        <v>59</v>
      </c>
      <c r="N70" s="6" t="s">
        <v>70</v>
      </c>
      <c r="O70" s="6" t="s">
        <v>69</v>
      </c>
      <c r="P70" s="73"/>
    </row>
    <row r="71" spans="1:16" x14ac:dyDescent="0.25">
      <c r="B71" s="131" t="s">
        <v>100</v>
      </c>
      <c r="C71" s="132"/>
      <c r="D71" s="132"/>
      <c r="E71" s="132"/>
      <c r="F71" s="132"/>
      <c r="G71" s="132"/>
      <c r="H71" s="132"/>
      <c r="I71" s="132"/>
      <c r="J71" s="64"/>
      <c r="K71" s="64"/>
    </row>
    <row r="72" spans="1:16" x14ac:dyDescent="0.25">
      <c r="C72" s="91" t="s">
        <v>101</v>
      </c>
      <c r="D72" s="91"/>
      <c r="E72" s="91"/>
      <c r="F72" s="91"/>
      <c r="G72" s="91"/>
      <c r="H72" s="91"/>
      <c r="I72" s="96"/>
      <c r="J72" s="49"/>
      <c r="K72" s="50"/>
      <c r="L72" s="62">
        <v>55</v>
      </c>
      <c r="M72" s="68">
        <v>58</v>
      </c>
      <c r="N72" s="68">
        <v>61.798000000000002</v>
      </c>
      <c r="O72" s="133">
        <v>65</v>
      </c>
      <c r="P72" s="75"/>
    </row>
    <row r="73" spans="1:16" x14ac:dyDescent="0.25">
      <c r="C73" s="91" t="s">
        <v>102</v>
      </c>
      <c r="D73" s="91"/>
      <c r="E73" s="91"/>
      <c r="F73" s="91"/>
      <c r="G73" s="91"/>
      <c r="H73" s="91"/>
      <c r="I73" s="96"/>
      <c r="J73" s="49"/>
      <c r="K73" s="50"/>
      <c r="L73" s="67">
        <v>47</v>
      </c>
      <c r="M73" s="68">
        <v>50</v>
      </c>
      <c r="N73" s="68">
        <v>52.809200000000004</v>
      </c>
      <c r="O73" s="133">
        <v>55</v>
      </c>
      <c r="P73" s="75"/>
    </row>
    <row r="74" spans="1:16" x14ac:dyDescent="0.25">
      <c r="C74" s="91" t="s">
        <v>103</v>
      </c>
      <c r="D74" s="97"/>
      <c r="E74" s="97"/>
      <c r="F74" s="97"/>
      <c r="G74" s="97"/>
      <c r="H74" s="97"/>
      <c r="I74" s="98"/>
      <c r="J74" s="49"/>
      <c r="K74" s="50"/>
      <c r="L74" s="62">
        <v>21</v>
      </c>
      <c r="M74" s="68">
        <v>22</v>
      </c>
      <c r="N74" s="68">
        <v>23.595600000000005</v>
      </c>
      <c r="O74" s="133">
        <v>25</v>
      </c>
      <c r="P74" s="75"/>
    </row>
    <row r="75" spans="1:16" x14ac:dyDescent="0.25">
      <c r="C75" s="91" t="s">
        <v>104</v>
      </c>
      <c r="D75" s="97"/>
      <c r="E75" s="97"/>
      <c r="F75" s="97"/>
      <c r="G75" s="97"/>
      <c r="H75" s="97"/>
      <c r="I75" s="98"/>
      <c r="J75" s="49"/>
      <c r="K75" s="50"/>
      <c r="L75" s="67">
        <v>40</v>
      </c>
      <c r="M75" s="68">
        <v>42</v>
      </c>
      <c r="N75" s="68">
        <v>44.94400000000001</v>
      </c>
      <c r="O75" s="133">
        <v>50</v>
      </c>
      <c r="P75" s="75"/>
    </row>
    <row r="76" spans="1:16" x14ac:dyDescent="0.25">
      <c r="C76" s="91" t="s">
        <v>105</v>
      </c>
      <c r="D76" s="97"/>
      <c r="E76" s="97"/>
      <c r="F76" s="97"/>
      <c r="G76" s="97"/>
      <c r="H76" s="97"/>
      <c r="I76" s="98"/>
      <c r="J76" s="49"/>
      <c r="K76" s="50"/>
      <c r="L76" s="67">
        <v>21</v>
      </c>
      <c r="M76" s="68">
        <v>22</v>
      </c>
      <c r="N76" s="68">
        <v>23.595600000000005</v>
      </c>
      <c r="O76" s="133">
        <v>25</v>
      </c>
      <c r="P76" s="75"/>
    </row>
    <row r="77" spans="1:16" x14ac:dyDescent="0.25">
      <c r="C77" s="91" t="s">
        <v>106</v>
      </c>
      <c r="D77" s="97"/>
      <c r="E77" s="97"/>
      <c r="F77" s="97"/>
      <c r="G77" s="97"/>
      <c r="H77" s="97"/>
      <c r="I77" s="98"/>
      <c r="J77" s="51"/>
      <c r="K77" s="65"/>
      <c r="L77" s="49" t="s">
        <v>11</v>
      </c>
      <c r="M77" s="61" t="s">
        <v>11</v>
      </c>
      <c r="N77" s="61" t="s">
        <v>11</v>
      </c>
      <c r="O77" s="61" t="s">
        <v>11</v>
      </c>
      <c r="P77" s="76"/>
    </row>
    <row r="78" spans="1:16" x14ac:dyDescent="0.25">
      <c r="B78" s="131" t="s">
        <v>107</v>
      </c>
      <c r="C78" s="132"/>
      <c r="D78" s="132"/>
      <c r="E78" s="132"/>
      <c r="F78" s="132"/>
      <c r="G78" s="132"/>
      <c r="H78" s="132"/>
      <c r="I78" s="132"/>
      <c r="J78" s="64"/>
      <c r="K78" s="64"/>
      <c r="L78" s="64"/>
      <c r="M78" s="69"/>
      <c r="N78" s="69"/>
      <c r="O78" s="69"/>
      <c r="P78" s="69"/>
    </row>
    <row r="79" spans="1:16" x14ac:dyDescent="0.25">
      <c r="C79" s="91" t="s">
        <v>108</v>
      </c>
      <c r="D79" s="91"/>
      <c r="E79" s="91"/>
      <c r="F79" s="91"/>
      <c r="G79" s="91"/>
      <c r="H79" s="91"/>
      <c r="I79" s="91"/>
      <c r="J79" s="49"/>
      <c r="K79" s="50"/>
      <c r="L79" s="67">
        <v>89</v>
      </c>
      <c r="M79" s="68">
        <f>L79*1.06</f>
        <v>94.34</v>
      </c>
      <c r="N79" s="68">
        <f t="shared" ref="N79:N85" si="10">L79*1.06</f>
        <v>94.34</v>
      </c>
      <c r="O79" s="133">
        <v>110</v>
      </c>
      <c r="P79" s="75"/>
    </row>
    <row r="80" spans="1:16" x14ac:dyDescent="0.25">
      <c r="C80" s="91" t="s">
        <v>109</v>
      </c>
      <c r="D80" s="97"/>
      <c r="E80" s="97"/>
      <c r="F80" s="97"/>
      <c r="G80" s="97"/>
      <c r="H80" s="97"/>
      <c r="I80" s="97"/>
      <c r="J80" s="49"/>
      <c r="K80" s="50"/>
      <c r="L80" s="67">
        <v>37</v>
      </c>
      <c r="M80" s="68">
        <f t="shared" ref="M80" si="11">L80*1.06</f>
        <v>39.22</v>
      </c>
      <c r="N80" s="68">
        <f t="shared" si="10"/>
        <v>39.22</v>
      </c>
      <c r="O80" s="133">
        <v>45</v>
      </c>
      <c r="P80" s="75"/>
    </row>
    <row r="81" spans="1:16" x14ac:dyDescent="0.25">
      <c r="C81" s="91" t="s">
        <v>110</v>
      </c>
      <c r="D81" s="97"/>
      <c r="E81" s="97"/>
      <c r="F81" s="97"/>
      <c r="G81" s="97"/>
      <c r="H81" s="97"/>
      <c r="I81" s="97"/>
      <c r="J81" s="49"/>
      <c r="K81" s="50"/>
      <c r="L81" s="67">
        <v>48</v>
      </c>
      <c r="M81" s="68">
        <f t="shared" ref="M81" si="12">L81*1.06</f>
        <v>50.88</v>
      </c>
      <c r="N81" s="68">
        <f t="shared" si="10"/>
        <v>50.88</v>
      </c>
      <c r="O81" s="133">
        <v>60</v>
      </c>
      <c r="P81" s="75"/>
    </row>
    <row r="82" spans="1:16" x14ac:dyDescent="0.25">
      <c r="C82" s="91" t="s">
        <v>111</v>
      </c>
      <c r="D82" s="97"/>
      <c r="E82" s="97"/>
      <c r="F82" s="97"/>
      <c r="G82" s="97"/>
      <c r="H82" s="97"/>
      <c r="I82" s="97"/>
      <c r="J82" s="49"/>
      <c r="K82" s="50"/>
      <c r="L82" s="67">
        <v>27</v>
      </c>
      <c r="M82" s="68">
        <f t="shared" ref="M82" si="13">L82*1.06</f>
        <v>28.62</v>
      </c>
      <c r="N82" s="68">
        <f t="shared" si="10"/>
        <v>28.62</v>
      </c>
      <c r="O82" s="133">
        <v>32</v>
      </c>
      <c r="P82" s="75"/>
    </row>
    <row r="83" spans="1:16" x14ac:dyDescent="0.25">
      <c r="C83" s="91" t="s">
        <v>112</v>
      </c>
      <c r="D83" s="97"/>
      <c r="E83" s="97"/>
      <c r="F83" s="97"/>
      <c r="G83" s="97"/>
      <c r="H83" s="97"/>
      <c r="I83" s="97"/>
      <c r="J83" s="49"/>
      <c r="K83" s="50"/>
      <c r="L83" s="67">
        <v>68</v>
      </c>
      <c r="M83" s="68">
        <f t="shared" ref="M83" si="14">L83*1.06</f>
        <v>72.08</v>
      </c>
      <c r="N83" s="68">
        <f t="shared" si="10"/>
        <v>72.08</v>
      </c>
      <c r="O83" s="133">
        <v>80</v>
      </c>
      <c r="P83" s="75"/>
    </row>
    <row r="84" spans="1:16" x14ac:dyDescent="0.25">
      <c r="B84" s="131" t="s">
        <v>113</v>
      </c>
      <c r="C84" s="132"/>
      <c r="D84" s="132"/>
      <c r="E84" s="132"/>
      <c r="F84" s="132"/>
      <c r="G84" s="132"/>
      <c r="H84" s="132"/>
      <c r="I84" s="132"/>
      <c r="J84" s="64"/>
      <c r="K84" s="66"/>
      <c r="L84" s="70">
        <f>J84*6/100+J84</f>
        <v>0</v>
      </c>
      <c r="M84" s="68">
        <f t="shared" ref="M84" si="15">L84*1.06</f>
        <v>0</v>
      </c>
      <c r="N84" s="68">
        <f t="shared" si="10"/>
        <v>0</v>
      </c>
      <c r="O84" s="133"/>
      <c r="P84" s="75"/>
    </row>
    <row r="85" spans="1:16" x14ac:dyDescent="0.25">
      <c r="C85" s="91" t="s">
        <v>114</v>
      </c>
      <c r="D85" s="91"/>
      <c r="E85" s="91"/>
      <c r="F85" s="91"/>
      <c r="G85" s="91"/>
      <c r="H85" s="91"/>
      <c r="I85" s="91"/>
      <c r="J85" s="49"/>
      <c r="K85" s="50"/>
      <c r="L85" s="67">
        <v>82</v>
      </c>
      <c r="M85" s="68">
        <f t="shared" ref="M85" si="16">L85*1.06</f>
        <v>86.92</v>
      </c>
      <c r="N85" s="68">
        <f t="shared" si="10"/>
        <v>86.92</v>
      </c>
      <c r="O85" s="133">
        <v>100</v>
      </c>
      <c r="P85" s="75"/>
    </row>
    <row r="86" spans="1:16" x14ac:dyDescent="0.25">
      <c r="C86" s="91" t="s">
        <v>115</v>
      </c>
      <c r="D86" s="91"/>
      <c r="E86" s="91"/>
      <c r="F86" s="91"/>
      <c r="G86" s="91"/>
      <c r="H86" s="91"/>
      <c r="I86" s="91"/>
      <c r="J86" s="61"/>
      <c r="K86" s="67"/>
      <c r="L86" s="67">
        <v>41</v>
      </c>
      <c r="M86" s="68">
        <f>L86*1.06</f>
        <v>43.46</v>
      </c>
      <c r="N86" s="68">
        <f t="shared" ref="N86" si="17">L86*1.06</f>
        <v>43.46</v>
      </c>
      <c r="O86" s="133">
        <v>50</v>
      </c>
      <c r="P86" s="75"/>
    </row>
    <row r="90" spans="1:16" x14ac:dyDescent="0.25">
      <c r="A90" s="4" t="s">
        <v>116</v>
      </c>
    </row>
    <row r="91" spans="1:16" x14ac:dyDescent="0.25">
      <c r="G91" s="126" t="s">
        <v>12</v>
      </c>
      <c r="H91" s="126"/>
      <c r="I91" s="126"/>
      <c r="J91" s="117" t="s">
        <v>13</v>
      </c>
      <c r="K91" s="118"/>
      <c r="L91" s="118"/>
      <c r="M91" s="118"/>
      <c r="N91" s="118"/>
      <c r="O91" s="119"/>
      <c r="P91" s="77"/>
    </row>
    <row r="92" spans="1:16" ht="47.25" x14ac:dyDescent="0.25">
      <c r="B92" s="7" t="s">
        <v>9</v>
      </c>
      <c r="C92" s="8"/>
      <c r="D92" s="8"/>
      <c r="E92" s="8"/>
      <c r="F92" s="8"/>
      <c r="G92" s="9" t="s">
        <v>72</v>
      </c>
      <c r="H92" s="9" t="s">
        <v>73</v>
      </c>
      <c r="I92" s="6" t="s">
        <v>69</v>
      </c>
      <c r="J92" s="48"/>
      <c r="K92" s="48"/>
      <c r="L92" s="6" t="s">
        <v>66</v>
      </c>
      <c r="M92" s="6" t="str">
        <f>M70</f>
        <v>Approved Tariffs 2015/16</v>
      </c>
      <c r="N92" s="6" t="str">
        <f>N70</f>
        <v>Approved Tariffs 2016/17</v>
      </c>
      <c r="O92" s="6" t="str">
        <f>O70</f>
        <v>Proposed Tariffs 2017/18</v>
      </c>
      <c r="P92" s="73"/>
    </row>
    <row r="93" spans="1:16" x14ac:dyDescent="0.25">
      <c r="B93" s="91" t="s">
        <v>117</v>
      </c>
      <c r="C93" s="91"/>
      <c r="D93" s="91"/>
      <c r="E93" s="91"/>
      <c r="F93" s="91"/>
      <c r="G93" s="27">
        <v>579</v>
      </c>
      <c r="H93" s="47">
        <f t="shared" ref="H93:H97" si="18">G93*1.06</f>
        <v>613.74</v>
      </c>
      <c r="I93" s="28">
        <v>1000</v>
      </c>
      <c r="J93" s="49"/>
      <c r="K93" s="50"/>
      <c r="L93" s="28">
        <v>865</v>
      </c>
      <c r="M93" s="52">
        <f t="shared" ref="M93:M98" si="19">L93*1.068</f>
        <v>923.82</v>
      </c>
      <c r="N93" s="28">
        <f>L93*1.06</f>
        <v>916.90000000000009</v>
      </c>
      <c r="O93" s="133">
        <v>1500</v>
      </c>
      <c r="P93" s="74"/>
    </row>
    <row r="94" spans="1:16" x14ac:dyDescent="0.25">
      <c r="B94" s="91" t="s">
        <v>118</v>
      </c>
      <c r="C94" s="97"/>
      <c r="D94" s="97"/>
      <c r="E94" s="97"/>
      <c r="F94" s="97"/>
      <c r="G94" s="27">
        <v>336</v>
      </c>
      <c r="H94" s="47">
        <f t="shared" si="18"/>
        <v>356.16</v>
      </c>
      <c r="I94" s="28">
        <v>450</v>
      </c>
      <c r="J94" s="49"/>
      <c r="K94" s="50"/>
      <c r="L94" s="28">
        <v>550</v>
      </c>
      <c r="M94" s="52">
        <f t="shared" si="19"/>
        <v>587.4</v>
      </c>
      <c r="N94" s="28">
        <f t="shared" ref="N94:N98" si="20">L94*1.06</f>
        <v>583</v>
      </c>
      <c r="O94" s="133">
        <v>650</v>
      </c>
      <c r="P94" s="74"/>
    </row>
    <row r="95" spans="1:16" x14ac:dyDescent="0.25">
      <c r="B95" s="91" t="s">
        <v>119</v>
      </c>
      <c r="C95" s="97"/>
      <c r="D95" s="97"/>
      <c r="E95" s="97"/>
      <c r="F95" s="97"/>
      <c r="G95" s="27">
        <v>251</v>
      </c>
      <c r="H95" s="47">
        <f t="shared" si="18"/>
        <v>266.06</v>
      </c>
      <c r="I95" s="28">
        <v>350</v>
      </c>
      <c r="J95" s="49"/>
      <c r="K95" s="50"/>
      <c r="L95" s="28">
        <v>472</v>
      </c>
      <c r="M95" s="52">
        <f t="shared" si="19"/>
        <v>504.096</v>
      </c>
      <c r="N95" s="28">
        <f t="shared" si="20"/>
        <v>500.32000000000005</v>
      </c>
      <c r="O95" s="133">
        <v>450</v>
      </c>
      <c r="P95" s="74"/>
    </row>
    <row r="96" spans="1:16" x14ac:dyDescent="0.25">
      <c r="B96" s="91" t="s">
        <v>120</v>
      </c>
      <c r="C96" s="97"/>
      <c r="D96" s="97"/>
      <c r="E96" s="97"/>
      <c r="F96" s="97"/>
      <c r="G96" s="27">
        <v>504</v>
      </c>
      <c r="H96" s="47">
        <f t="shared" si="18"/>
        <v>534.24</v>
      </c>
      <c r="I96" s="28">
        <v>700</v>
      </c>
      <c r="J96" s="49"/>
      <c r="K96" s="50"/>
      <c r="L96" s="28">
        <v>944</v>
      </c>
      <c r="M96" s="52">
        <f t="shared" si="19"/>
        <v>1008.192</v>
      </c>
      <c r="N96" s="28">
        <f t="shared" si="20"/>
        <v>1000.6400000000001</v>
      </c>
      <c r="O96" s="133">
        <v>1200</v>
      </c>
      <c r="P96" s="74"/>
    </row>
    <row r="97" spans="1:16" x14ac:dyDescent="0.25">
      <c r="B97" s="91" t="s">
        <v>121</v>
      </c>
      <c r="C97" s="97"/>
      <c r="D97" s="97"/>
      <c r="E97" s="97"/>
      <c r="F97" s="97"/>
      <c r="G97" s="27">
        <v>252</v>
      </c>
      <c r="H97" s="47">
        <f t="shared" si="18"/>
        <v>267.12</v>
      </c>
      <c r="I97" s="28">
        <v>300</v>
      </c>
      <c r="J97" s="49"/>
      <c r="K97" s="50"/>
      <c r="L97" s="28">
        <v>252</v>
      </c>
      <c r="M97" s="52">
        <f t="shared" si="19"/>
        <v>269.13600000000002</v>
      </c>
      <c r="N97" s="28">
        <f t="shared" si="20"/>
        <v>267.12</v>
      </c>
      <c r="O97" s="133">
        <v>300</v>
      </c>
      <c r="P97" s="74"/>
    </row>
    <row r="98" spans="1:16" x14ac:dyDescent="0.25">
      <c r="B98" s="91" t="s">
        <v>122</v>
      </c>
      <c r="C98" s="97"/>
      <c r="D98" s="97"/>
      <c r="E98" s="97"/>
      <c r="F98" s="97"/>
      <c r="G98" s="27">
        <v>235</v>
      </c>
      <c r="H98" s="5" t="s">
        <v>11</v>
      </c>
      <c r="I98" s="28">
        <v>400</v>
      </c>
      <c r="J98" s="49"/>
      <c r="K98" s="50"/>
      <c r="L98" s="28">
        <v>235</v>
      </c>
      <c r="M98" s="52">
        <f t="shared" si="19"/>
        <v>250.98000000000002</v>
      </c>
      <c r="N98" s="28">
        <f t="shared" si="20"/>
        <v>249.10000000000002</v>
      </c>
      <c r="O98" s="133">
        <v>400</v>
      </c>
      <c r="P98" s="74"/>
    </row>
    <row r="99" spans="1:16" x14ac:dyDescent="0.25">
      <c r="B99" s="91" t="s">
        <v>123</v>
      </c>
      <c r="C99" s="97"/>
      <c r="D99" s="97"/>
      <c r="E99" s="97"/>
      <c r="F99" s="97"/>
      <c r="G99" s="5" t="s">
        <v>11</v>
      </c>
      <c r="H99" s="5" t="s">
        <v>11</v>
      </c>
      <c r="I99" s="5" t="s">
        <v>11</v>
      </c>
      <c r="J99" s="5"/>
      <c r="K99" s="5" t="s">
        <v>11</v>
      </c>
      <c r="L99" s="5" t="s">
        <v>11</v>
      </c>
      <c r="M99" s="24" t="s">
        <v>11</v>
      </c>
      <c r="N99" s="24" t="s">
        <v>11</v>
      </c>
      <c r="O99" s="24" t="s">
        <v>11</v>
      </c>
      <c r="P99" s="78"/>
    </row>
    <row r="100" spans="1:16" x14ac:dyDescent="0.25">
      <c r="B100" s="91" t="s">
        <v>124</v>
      </c>
      <c r="C100" s="97"/>
      <c r="D100" s="97"/>
      <c r="E100" s="97"/>
      <c r="F100" s="97"/>
      <c r="G100" s="27">
        <v>177</v>
      </c>
      <c r="H100" s="27">
        <f>177*1.068</f>
        <v>189.036</v>
      </c>
      <c r="I100" s="28">
        <v>400</v>
      </c>
      <c r="J100" s="27"/>
      <c r="K100" s="5"/>
      <c r="L100" s="27">
        <v>235</v>
      </c>
      <c r="M100" s="28">
        <f>L100*1.068</f>
        <v>250.98000000000002</v>
      </c>
      <c r="N100" s="28">
        <f>L100*1.06</f>
        <v>249.10000000000002</v>
      </c>
      <c r="O100" s="28">
        <v>400</v>
      </c>
      <c r="P100" s="74"/>
    </row>
    <row r="101" spans="1:16" x14ac:dyDescent="0.25">
      <c r="B101" s="94"/>
      <c r="C101" s="95"/>
      <c r="D101" s="95"/>
      <c r="E101" s="95"/>
      <c r="F101" s="95"/>
    </row>
    <row r="102" spans="1:16" x14ac:dyDescent="0.25">
      <c r="H102" s="2">
        <f>579*6/100</f>
        <v>34.74</v>
      </c>
      <c r="I102" s="2">
        <f>579+H102</f>
        <v>613.74</v>
      </c>
    </row>
    <row r="103" spans="1:16" x14ac:dyDescent="0.25">
      <c r="A103" s="4" t="s">
        <v>125</v>
      </c>
    </row>
    <row r="104" spans="1:16" ht="47.25" x14ac:dyDescent="0.25">
      <c r="J104" s="53"/>
      <c r="K104" s="48"/>
      <c r="L104" s="6" t="s">
        <v>65</v>
      </c>
      <c r="M104" s="6" t="s">
        <v>64</v>
      </c>
      <c r="N104" s="6" t="s">
        <v>54</v>
      </c>
      <c r="O104" s="6" t="s">
        <v>74</v>
      </c>
      <c r="P104" s="73"/>
    </row>
    <row r="105" spans="1:16" x14ac:dyDescent="0.25">
      <c r="B105" s="112" t="s">
        <v>126</v>
      </c>
      <c r="C105" s="113"/>
      <c r="D105" s="113"/>
      <c r="E105" s="113"/>
      <c r="F105" s="113"/>
      <c r="G105" s="113"/>
      <c r="H105" s="113"/>
      <c r="I105" s="114"/>
      <c r="J105" s="54"/>
      <c r="K105" s="55"/>
      <c r="L105" s="44">
        <v>252</v>
      </c>
      <c r="M105" s="109">
        <v>267</v>
      </c>
      <c r="N105" s="106">
        <f>L105*1.06</f>
        <v>267.12</v>
      </c>
      <c r="O105" s="106">
        <v>300</v>
      </c>
      <c r="P105" s="79"/>
    </row>
    <row r="106" spans="1:16" x14ac:dyDescent="0.25">
      <c r="B106" s="113"/>
      <c r="C106" s="113"/>
      <c r="D106" s="113"/>
      <c r="E106" s="113"/>
      <c r="F106" s="113"/>
      <c r="G106" s="113"/>
      <c r="H106" s="113"/>
      <c r="I106" s="114"/>
      <c r="J106" s="56"/>
      <c r="K106" s="57"/>
      <c r="L106" s="45"/>
      <c r="M106" s="110"/>
      <c r="N106" s="107"/>
      <c r="O106" s="107"/>
      <c r="P106" s="79"/>
    </row>
    <row r="107" spans="1:16" x14ac:dyDescent="0.25">
      <c r="B107" s="113"/>
      <c r="C107" s="113"/>
      <c r="D107" s="113"/>
      <c r="E107" s="113"/>
      <c r="F107" s="113"/>
      <c r="G107" s="113"/>
      <c r="H107" s="113"/>
      <c r="I107" s="114"/>
      <c r="J107" s="58"/>
      <c r="K107" s="59"/>
      <c r="L107" s="46"/>
      <c r="M107" s="111"/>
      <c r="N107" s="108"/>
      <c r="O107" s="108"/>
      <c r="P107" s="79"/>
    </row>
    <row r="108" spans="1:16" x14ac:dyDescent="0.25">
      <c r="B108" s="112" t="s">
        <v>127</v>
      </c>
      <c r="C108" s="113"/>
      <c r="D108" s="113"/>
      <c r="E108" s="113"/>
      <c r="F108" s="113"/>
      <c r="G108" s="113"/>
      <c r="H108" s="113"/>
      <c r="I108" s="114"/>
      <c r="J108" s="54"/>
      <c r="K108" s="55"/>
      <c r="L108" s="44">
        <v>629</v>
      </c>
      <c r="M108" s="109">
        <v>667</v>
      </c>
      <c r="N108" s="106">
        <f>L108*1.06</f>
        <v>666.74</v>
      </c>
      <c r="O108" s="106">
        <v>1000</v>
      </c>
      <c r="P108" s="79"/>
    </row>
    <row r="109" spans="1:16" x14ac:dyDescent="0.25">
      <c r="B109" s="113"/>
      <c r="C109" s="113"/>
      <c r="D109" s="113"/>
      <c r="E109" s="113"/>
      <c r="F109" s="113"/>
      <c r="G109" s="113"/>
      <c r="H109" s="113"/>
      <c r="I109" s="114"/>
      <c r="J109" s="56"/>
      <c r="K109" s="57"/>
      <c r="L109" s="45"/>
      <c r="M109" s="110"/>
      <c r="N109" s="107"/>
      <c r="O109" s="107"/>
      <c r="P109" s="79"/>
    </row>
    <row r="110" spans="1:16" x14ac:dyDescent="0.25">
      <c r="B110" s="113"/>
      <c r="C110" s="113"/>
      <c r="D110" s="113"/>
      <c r="E110" s="113"/>
      <c r="F110" s="113"/>
      <c r="G110" s="113"/>
      <c r="H110" s="113"/>
      <c r="I110" s="114"/>
      <c r="J110" s="58"/>
      <c r="K110" s="59"/>
      <c r="L110" s="46"/>
      <c r="M110" s="111"/>
      <c r="N110" s="108"/>
      <c r="O110" s="108"/>
      <c r="P110" s="79"/>
    </row>
    <row r="111" spans="1:16" x14ac:dyDescent="0.25">
      <c r="A111" s="2" t="s">
        <v>128</v>
      </c>
    </row>
    <row r="112" spans="1:16" ht="47.25" x14ac:dyDescent="0.25">
      <c r="J112" s="48"/>
      <c r="K112" s="48"/>
      <c r="L112" s="9" t="s">
        <v>63</v>
      </c>
      <c r="M112" s="9" t="s">
        <v>62</v>
      </c>
      <c r="N112" s="9" t="str">
        <f>N104</f>
        <v>Proposed Tariffs for 2016/17</v>
      </c>
      <c r="O112" s="9" t="str">
        <f>O104</f>
        <v>Proposed Tariffs for 2017/18</v>
      </c>
      <c r="P112" s="73"/>
    </row>
    <row r="113" spans="1:16" x14ac:dyDescent="0.25">
      <c r="B113" s="91" t="s">
        <v>129</v>
      </c>
      <c r="C113" s="91"/>
      <c r="D113" s="91"/>
      <c r="E113" s="91"/>
      <c r="F113" s="91"/>
      <c r="G113" s="91"/>
      <c r="H113" s="91"/>
      <c r="I113" s="91"/>
      <c r="J113" s="61"/>
      <c r="K113" s="62"/>
      <c r="L113" s="60">
        <v>94</v>
      </c>
      <c r="M113" s="28"/>
      <c r="N113" s="28"/>
      <c r="O113" s="28"/>
      <c r="P113" s="74"/>
    </row>
    <row r="114" spans="1:16" x14ac:dyDescent="0.25">
      <c r="B114" s="91" t="s">
        <v>130</v>
      </c>
      <c r="C114" s="91"/>
      <c r="D114" s="91"/>
      <c r="E114" s="91"/>
      <c r="F114" s="91"/>
      <c r="G114" s="91"/>
      <c r="H114" s="91"/>
      <c r="I114" s="91"/>
      <c r="J114" s="61"/>
      <c r="K114" s="61"/>
      <c r="L114" s="60">
        <f>K114*6.8/100+K114</f>
        <v>0</v>
      </c>
      <c r="M114" s="28">
        <f t="shared" ref="M114:M121" si="21">L114*1.06</f>
        <v>0</v>
      </c>
      <c r="N114" s="28">
        <f t="shared" ref="N114:O116" si="22">L114*1.06</f>
        <v>0</v>
      </c>
      <c r="O114" s="28">
        <f t="shared" si="22"/>
        <v>0</v>
      </c>
      <c r="P114" s="74"/>
    </row>
    <row r="115" spans="1:16" x14ac:dyDescent="0.25">
      <c r="B115" s="126" t="s">
        <v>131</v>
      </c>
      <c r="C115" s="126"/>
      <c r="D115" s="126"/>
      <c r="E115" s="126"/>
      <c r="F115" s="126"/>
      <c r="G115" s="126"/>
      <c r="H115" s="126"/>
      <c r="I115" s="126"/>
      <c r="J115" s="61"/>
      <c r="K115" s="61"/>
      <c r="L115" s="60">
        <f>K115*6.8/100+K115</f>
        <v>0</v>
      </c>
      <c r="M115" s="28">
        <f t="shared" si="21"/>
        <v>0</v>
      </c>
      <c r="N115" s="28">
        <f t="shared" si="22"/>
        <v>0</v>
      </c>
      <c r="O115" s="28">
        <f t="shared" si="22"/>
        <v>0</v>
      </c>
      <c r="P115" s="74"/>
    </row>
    <row r="116" spans="1:16" x14ac:dyDescent="0.25">
      <c r="B116" s="12"/>
      <c r="C116" s="91" t="s">
        <v>132</v>
      </c>
      <c r="D116" s="91"/>
      <c r="E116" s="91"/>
      <c r="F116" s="91"/>
      <c r="G116" s="91"/>
      <c r="H116" s="91"/>
      <c r="I116" s="91"/>
      <c r="J116" s="61"/>
      <c r="K116" s="61"/>
      <c r="L116" s="60">
        <f>K116*6.8/100+K116</f>
        <v>0</v>
      </c>
      <c r="M116" s="28">
        <f t="shared" si="21"/>
        <v>0</v>
      </c>
      <c r="N116" s="28">
        <f t="shared" si="22"/>
        <v>0</v>
      </c>
      <c r="O116" s="28">
        <f t="shared" si="22"/>
        <v>0</v>
      </c>
      <c r="P116" s="74"/>
    </row>
    <row r="117" spans="1:16" x14ac:dyDescent="0.25">
      <c r="B117" s="12"/>
      <c r="C117" s="13"/>
      <c r="D117" s="91" t="s">
        <v>31</v>
      </c>
      <c r="E117" s="91"/>
      <c r="F117" s="91"/>
      <c r="G117" s="91"/>
      <c r="H117" s="91"/>
      <c r="I117" s="91"/>
      <c r="J117" s="61"/>
      <c r="K117" s="61"/>
      <c r="L117" s="60">
        <v>401</v>
      </c>
      <c r="M117" s="28">
        <f t="shared" si="21"/>
        <v>425.06</v>
      </c>
      <c r="N117" s="28">
        <f>L117*1.06</f>
        <v>425.06</v>
      </c>
      <c r="O117" s="28">
        <v>1500</v>
      </c>
      <c r="P117" s="74"/>
    </row>
    <row r="118" spans="1:16" x14ac:dyDescent="0.25">
      <c r="B118" s="12"/>
      <c r="C118" s="13"/>
      <c r="D118" s="93" t="s">
        <v>32</v>
      </c>
      <c r="E118" s="93"/>
      <c r="F118" s="93"/>
      <c r="G118" s="93"/>
      <c r="H118" s="93"/>
      <c r="I118" s="93"/>
      <c r="J118" s="61"/>
      <c r="K118" s="61"/>
      <c r="L118" s="60">
        <v>2670</v>
      </c>
      <c r="M118" s="28">
        <f t="shared" si="21"/>
        <v>2830.2000000000003</v>
      </c>
      <c r="N118" s="28">
        <f>L118*1.06</f>
        <v>2830.2000000000003</v>
      </c>
      <c r="O118" s="28">
        <v>3500</v>
      </c>
      <c r="P118" s="74"/>
    </row>
    <row r="119" spans="1:16" x14ac:dyDescent="0.25">
      <c r="B119" s="12"/>
      <c r="C119" s="91" t="s">
        <v>133</v>
      </c>
      <c r="D119" s="91"/>
      <c r="E119" s="91"/>
      <c r="F119" s="91"/>
      <c r="G119" s="91"/>
      <c r="H119" s="91"/>
      <c r="I119" s="91"/>
      <c r="J119" s="61"/>
      <c r="K119" s="61"/>
      <c r="L119" s="60"/>
      <c r="M119" s="28">
        <f t="shared" si="21"/>
        <v>0</v>
      </c>
      <c r="N119" s="28">
        <f>L119*1.06</f>
        <v>0</v>
      </c>
      <c r="O119" s="28">
        <f>M119*1.06</f>
        <v>0</v>
      </c>
      <c r="P119" s="74"/>
    </row>
    <row r="120" spans="1:16" x14ac:dyDescent="0.25">
      <c r="B120" s="12"/>
      <c r="C120" s="13"/>
      <c r="D120" s="92" t="s">
        <v>31</v>
      </c>
      <c r="E120" s="92"/>
      <c r="F120" s="92"/>
      <c r="G120" s="92"/>
      <c r="H120" s="92"/>
      <c r="I120" s="92"/>
      <c r="J120" s="61"/>
      <c r="K120" s="61"/>
      <c r="L120" s="60">
        <f>K120*6.8/100+K120</f>
        <v>0</v>
      </c>
      <c r="M120" s="28">
        <f t="shared" si="21"/>
        <v>0</v>
      </c>
      <c r="N120" s="28">
        <f>L120*1.06</f>
        <v>0</v>
      </c>
      <c r="O120" s="28">
        <f>M120*1.06</f>
        <v>0</v>
      </c>
      <c r="P120" s="74"/>
    </row>
    <row r="121" spans="1:16" x14ac:dyDescent="0.25">
      <c r="B121" s="14"/>
      <c r="C121" s="15"/>
      <c r="D121" s="92" t="s">
        <v>32</v>
      </c>
      <c r="E121" s="92"/>
      <c r="F121" s="92"/>
      <c r="G121" s="92"/>
      <c r="H121" s="92"/>
      <c r="I121" s="92"/>
      <c r="J121" s="61"/>
      <c r="K121" s="61"/>
      <c r="L121" s="60">
        <f>K121*6.8/100+K121</f>
        <v>0</v>
      </c>
      <c r="M121" s="28">
        <f t="shared" si="21"/>
        <v>0</v>
      </c>
      <c r="N121" s="28">
        <f>L121*1.06</f>
        <v>0</v>
      </c>
      <c r="O121" s="28">
        <f>M121*1.06</f>
        <v>0</v>
      </c>
      <c r="P121" s="74"/>
    </row>
    <row r="123" spans="1:16" ht="18" customHeight="1" x14ac:dyDescent="0.25">
      <c r="A123" s="4" t="s">
        <v>134</v>
      </c>
    </row>
    <row r="124" spans="1:16" ht="31.5" x14ac:dyDescent="0.25">
      <c r="J124" s="48"/>
      <c r="K124" s="48"/>
      <c r="L124" s="9" t="s">
        <v>39</v>
      </c>
      <c r="M124" s="9" t="s">
        <v>61</v>
      </c>
      <c r="N124" s="9" t="s">
        <v>55</v>
      </c>
      <c r="O124" s="9" t="s">
        <v>75</v>
      </c>
      <c r="P124" s="73"/>
    </row>
    <row r="125" spans="1:16" x14ac:dyDescent="0.25">
      <c r="B125" s="91" t="s">
        <v>135</v>
      </c>
      <c r="C125" s="91"/>
      <c r="D125" s="91"/>
      <c r="E125" s="91"/>
      <c r="F125" s="91"/>
      <c r="G125" s="91"/>
      <c r="H125" s="91"/>
      <c r="I125" s="91"/>
      <c r="J125" s="61"/>
      <c r="K125" s="61"/>
      <c r="L125" s="42">
        <v>50</v>
      </c>
      <c r="M125" s="38">
        <v>50</v>
      </c>
      <c r="N125" s="61">
        <v>50</v>
      </c>
      <c r="O125" s="81">
        <f>N125*1.061</f>
        <v>53.05</v>
      </c>
      <c r="P125" s="76"/>
    </row>
    <row r="126" spans="1:16" x14ac:dyDescent="0.25">
      <c r="B126" s="91" t="s">
        <v>136</v>
      </c>
      <c r="C126" s="91"/>
      <c r="D126" s="91"/>
      <c r="E126" s="91"/>
      <c r="F126" s="91"/>
      <c r="G126" s="91"/>
      <c r="H126" s="91"/>
      <c r="I126" s="91"/>
      <c r="J126" s="61"/>
      <c r="K126" s="61"/>
      <c r="L126" s="42"/>
      <c r="M126" s="38"/>
      <c r="N126" s="61"/>
      <c r="O126" s="81"/>
      <c r="P126" s="76"/>
    </row>
    <row r="127" spans="1:16" x14ac:dyDescent="0.25">
      <c r="B127" s="126" t="s">
        <v>40</v>
      </c>
      <c r="C127" s="126"/>
      <c r="D127" s="126"/>
      <c r="E127" s="126"/>
      <c r="F127" s="126"/>
      <c r="G127" s="126"/>
      <c r="H127" s="126"/>
      <c r="I127" s="126"/>
      <c r="J127" s="61"/>
      <c r="K127" s="61"/>
      <c r="L127" s="42"/>
      <c r="M127" s="38"/>
      <c r="N127" s="61"/>
      <c r="O127" s="81"/>
      <c r="P127" s="76"/>
    </row>
    <row r="128" spans="1:16" x14ac:dyDescent="0.25">
      <c r="B128" s="12"/>
      <c r="C128" s="91" t="s">
        <v>41</v>
      </c>
      <c r="D128" s="91"/>
      <c r="E128" s="91"/>
      <c r="F128" s="91"/>
      <c r="G128" s="91"/>
      <c r="H128" s="91"/>
      <c r="I128" s="91"/>
      <c r="J128" s="61"/>
      <c r="K128" s="61"/>
      <c r="L128" s="42">
        <v>150</v>
      </c>
      <c r="M128" s="38">
        <v>160</v>
      </c>
      <c r="N128" s="61">
        <v>160</v>
      </c>
      <c r="O128" s="81">
        <f t="shared" ref="O128" si="23">N128*1.061</f>
        <v>169.76</v>
      </c>
      <c r="P128" s="76"/>
    </row>
    <row r="129" spans="1:16" x14ac:dyDescent="0.25">
      <c r="B129" s="12"/>
      <c r="C129" s="127" t="s">
        <v>42</v>
      </c>
      <c r="D129" s="127"/>
      <c r="E129" s="127"/>
      <c r="F129" s="127"/>
      <c r="G129" s="127"/>
      <c r="H129" s="127"/>
      <c r="I129" s="128"/>
      <c r="J129" s="61"/>
      <c r="K129" s="61"/>
      <c r="L129" s="42">
        <v>350</v>
      </c>
      <c r="M129" s="38">
        <v>370</v>
      </c>
      <c r="N129" s="61">
        <v>370</v>
      </c>
      <c r="O129" s="81">
        <v>400</v>
      </c>
      <c r="P129" s="76"/>
    </row>
    <row r="130" spans="1:16" x14ac:dyDescent="0.25">
      <c r="B130" s="12"/>
      <c r="C130" s="129" t="s">
        <v>43</v>
      </c>
      <c r="D130" s="129"/>
      <c r="E130" s="129"/>
      <c r="F130" s="129"/>
      <c r="G130" s="129"/>
      <c r="H130" s="129"/>
      <c r="I130" s="130"/>
      <c r="J130" s="61"/>
      <c r="K130" s="61"/>
      <c r="L130" s="42">
        <v>500</v>
      </c>
      <c r="M130" s="38">
        <v>550</v>
      </c>
      <c r="N130" s="61">
        <v>550</v>
      </c>
      <c r="O130" s="81">
        <v>600</v>
      </c>
      <c r="P130" s="76"/>
    </row>
    <row r="131" spans="1:16" x14ac:dyDescent="0.25">
      <c r="B131" s="12"/>
      <c r="C131" s="91" t="s">
        <v>44</v>
      </c>
      <c r="D131" s="91"/>
      <c r="E131" s="91"/>
      <c r="F131" s="91"/>
      <c r="G131" s="91"/>
      <c r="H131" s="91"/>
      <c r="I131" s="91"/>
      <c r="J131" s="61"/>
      <c r="K131" s="61"/>
      <c r="L131" s="42">
        <v>500</v>
      </c>
      <c r="M131" s="38">
        <v>550</v>
      </c>
      <c r="N131" s="61">
        <v>550</v>
      </c>
      <c r="O131" s="81">
        <v>600</v>
      </c>
      <c r="P131" s="76"/>
    </row>
    <row r="133" spans="1:16" ht="16.5" thickBot="1" x14ac:dyDescent="0.3">
      <c r="J133" s="37"/>
      <c r="K133" s="37"/>
      <c r="L133" s="37"/>
      <c r="M133" s="35"/>
      <c r="N133" s="35"/>
      <c r="O133" s="35"/>
      <c r="P133" s="80"/>
    </row>
    <row r="134" spans="1:16" ht="48" thickTop="1" x14ac:dyDescent="0.25">
      <c r="A134" s="36">
        <v>9</v>
      </c>
      <c r="B134" s="90" t="s">
        <v>56</v>
      </c>
      <c r="C134" s="90"/>
      <c r="D134" s="90"/>
      <c r="E134" s="90"/>
      <c r="F134" s="90"/>
      <c r="J134" s="9" t="s">
        <v>58</v>
      </c>
      <c r="K134" s="9" t="s">
        <v>53</v>
      </c>
      <c r="L134" s="9" t="s">
        <v>57</v>
      </c>
      <c r="M134" s="9" t="s">
        <v>53</v>
      </c>
      <c r="N134" s="9" t="s">
        <v>57</v>
      </c>
      <c r="O134" s="9" t="s">
        <v>76</v>
      </c>
    </row>
    <row r="135" spans="1:16" x14ac:dyDescent="0.25">
      <c r="A135" s="36">
        <v>9.1</v>
      </c>
      <c r="B135" s="101" t="s">
        <v>45</v>
      </c>
      <c r="C135" s="102"/>
      <c r="D135" s="102"/>
      <c r="E135" s="102"/>
      <c r="F135" s="102"/>
      <c r="G135" s="102"/>
      <c r="H135" s="102"/>
      <c r="I135" s="102"/>
      <c r="J135" s="33">
        <v>0</v>
      </c>
      <c r="K135" s="38">
        <v>1100</v>
      </c>
      <c r="L135" s="38">
        <f>K135*1.06</f>
        <v>1166</v>
      </c>
      <c r="M135" s="38">
        <v>1100</v>
      </c>
      <c r="N135" s="38">
        <f>M135*1.06</f>
        <v>1166</v>
      </c>
      <c r="O135" s="82">
        <v>1800</v>
      </c>
    </row>
    <row r="136" spans="1:16" x14ac:dyDescent="0.25">
      <c r="A136" s="36">
        <v>9.1999999999999993</v>
      </c>
      <c r="B136" s="101" t="s">
        <v>46</v>
      </c>
      <c r="C136" s="102"/>
      <c r="D136" s="102"/>
      <c r="E136" s="102"/>
      <c r="F136" s="102"/>
      <c r="G136" s="102"/>
      <c r="H136" s="102"/>
      <c r="I136" s="102"/>
      <c r="J136" s="33"/>
      <c r="K136" s="38">
        <v>650</v>
      </c>
      <c r="L136" s="38">
        <f t="shared" ref="L136:L137" si="24">K136*1.06</f>
        <v>689</v>
      </c>
      <c r="M136" s="38">
        <v>650</v>
      </c>
      <c r="N136" s="38">
        <f t="shared" ref="N136:N137" si="25">M136*1.06</f>
        <v>689</v>
      </c>
      <c r="O136" s="133">
        <v>800</v>
      </c>
    </row>
    <row r="137" spans="1:16" x14ac:dyDescent="0.25">
      <c r="A137" s="36">
        <v>9.3000000000000007</v>
      </c>
      <c r="B137" s="101" t="s">
        <v>47</v>
      </c>
      <c r="C137" s="102"/>
      <c r="D137" s="102"/>
      <c r="E137" s="102"/>
      <c r="F137" s="102"/>
      <c r="G137" s="102"/>
      <c r="H137" s="102"/>
      <c r="I137" s="102"/>
      <c r="J137" s="33"/>
      <c r="K137" s="38">
        <v>650</v>
      </c>
      <c r="L137" s="38">
        <f t="shared" si="24"/>
        <v>689</v>
      </c>
      <c r="M137" s="38">
        <v>650</v>
      </c>
      <c r="N137" s="38">
        <f t="shared" si="25"/>
        <v>689</v>
      </c>
      <c r="O137" s="133">
        <v>750</v>
      </c>
    </row>
    <row r="138" spans="1:16" x14ac:dyDescent="0.25">
      <c r="A138" s="36">
        <v>9.4</v>
      </c>
      <c r="B138" s="101" t="s">
        <v>48</v>
      </c>
      <c r="C138" s="102"/>
      <c r="D138" s="102"/>
      <c r="E138" s="102"/>
      <c r="F138" s="102"/>
      <c r="G138" s="102"/>
      <c r="H138" s="102"/>
      <c r="I138" s="102"/>
      <c r="J138" s="33">
        <v>0</v>
      </c>
      <c r="K138" s="38">
        <v>950</v>
      </c>
      <c r="L138" s="38">
        <f>K138*1.06</f>
        <v>1007</v>
      </c>
      <c r="M138" s="38">
        <v>950</v>
      </c>
      <c r="N138" s="38">
        <f>M138*1.06</f>
        <v>1007</v>
      </c>
      <c r="O138" s="133">
        <v>1800</v>
      </c>
    </row>
    <row r="139" spans="1:16" x14ac:dyDescent="0.25">
      <c r="J139" s="34"/>
      <c r="K139" s="34"/>
      <c r="L139" s="39"/>
    </row>
    <row r="140" spans="1:16" x14ac:dyDescent="0.25">
      <c r="J140" s="34"/>
      <c r="K140" s="34"/>
      <c r="L140" s="39"/>
    </row>
    <row r="141" spans="1:16" x14ac:dyDescent="0.25">
      <c r="J141" s="34"/>
      <c r="K141" s="34"/>
      <c r="L141" s="39"/>
    </row>
  </sheetData>
  <mergeCells count="106">
    <mergeCell ref="C57:I57"/>
    <mergeCell ref="B44:I44"/>
    <mergeCell ref="B125:I125"/>
    <mergeCell ref="B126:I126"/>
    <mergeCell ref="C86:I86"/>
    <mergeCell ref="G91:I91"/>
    <mergeCell ref="C72:I72"/>
    <mergeCell ref="B78:I78"/>
    <mergeCell ref="C79:I79"/>
    <mergeCell ref="B84:I84"/>
    <mergeCell ref="C85:I85"/>
    <mergeCell ref="C73:I73"/>
    <mergeCell ref="C74:I74"/>
    <mergeCell ref="C75:I75"/>
    <mergeCell ref="C76:I76"/>
    <mergeCell ref="C131:I131"/>
    <mergeCell ref="B113:I113"/>
    <mergeCell ref="B114:I114"/>
    <mergeCell ref="B115:I115"/>
    <mergeCell ref="C116:I116"/>
    <mergeCell ref="N105:N107"/>
    <mergeCell ref="N108:N110"/>
    <mergeCell ref="B66:I66"/>
    <mergeCell ref="B71:I71"/>
    <mergeCell ref="B2:K2"/>
    <mergeCell ref="B93:F93"/>
    <mergeCell ref="B94:F94"/>
    <mergeCell ref="B95:F95"/>
    <mergeCell ref="B97:F97"/>
    <mergeCell ref="J91:O91"/>
    <mergeCell ref="B96:F96"/>
    <mergeCell ref="C77:I77"/>
    <mergeCell ref="C80:I80"/>
    <mergeCell ref="C81:I81"/>
    <mergeCell ref="C82:I82"/>
    <mergeCell ref="C83:I83"/>
    <mergeCell ref="D4:J4"/>
    <mergeCell ref="F6:I6"/>
    <mergeCell ref="C7:F7"/>
    <mergeCell ref="C8:E8"/>
    <mergeCell ref="B46:I46"/>
    <mergeCell ref="B47:I47"/>
    <mergeCell ref="B48:I48"/>
    <mergeCell ref="B49:I49"/>
    <mergeCell ref="B50:I50"/>
    <mergeCell ref="B51:I51"/>
    <mergeCell ref="B52:I52"/>
    <mergeCell ref="B53:I53"/>
    <mergeCell ref="O105:O107"/>
    <mergeCell ref="O108:O110"/>
    <mergeCell ref="B98:F98"/>
    <mergeCell ref="B99:F99"/>
    <mergeCell ref="B100:F100"/>
    <mergeCell ref="B101:F101"/>
    <mergeCell ref="M105:M107"/>
    <mergeCell ref="M108:M110"/>
    <mergeCell ref="B108:I110"/>
    <mergeCell ref="B105:I107"/>
    <mergeCell ref="B136:I136"/>
    <mergeCell ref="B137:I137"/>
    <mergeCell ref="B138:I138"/>
    <mergeCell ref="C17:E17"/>
    <mergeCell ref="C18:E18"/>
    <mergeCell ref="B26:I26"/>
    <mergeCell ref="B27:I27"/>
    <mergeCell ref="B28:I28"/>
    <mergeCell ref="B30:I30"/>
    <mergeCell ref="B31:I31"/>
    <mergeCell ref="B32:I32"/>
    <mergeCell ref="B23:I23"/>
    <mergeCell ref="B24:I24"/>
    <mergeCell ref="B25:I25"/>
    <mergeCell ref="B35:I35"/>
    <mergeCell ref="C58:I58"/>
    <mergeCell ref="B135:I135"/>
    <mergeCell ref="C54:I54"/>
    <mergeCell ref="C55:I55"/>
    <mergeCell ref="B36:I36"/>
    <mergeCell ref="B37:I37"/>
    <mergeCell ref="C119:I119"/>
    <mergeCell ref="D120:I120"/>
    <mergeCell ref="D121:I121"/>
    <mergeCell ref="C9:E9"/>
    <mergeCell ref="C10:E10"/>
    <mergeCell ref="C11:E11"/>
    <mergeCell ref="C12:E12"/>
    <mergeCell ref="C13:E13"/>
    <mergeCell ref="C14:E14"/>
    <mergeCell ref="C15:E15"/>
    <mergeCell ref="C16:E16"/>
    <mergeCell ref="B134:F134"/>
    <mergeCell ref="B38:I38"/>
    <mergeCell ref="B39:I39"/>
    <mergeCell ref="D117:I117"/>
    <mergeCell ref="D118:I118"/>
    <mergeCell ref="C59:I59"/>
    <mergeCell ref="B63:I63"/>
    <mergeCell ref="B64:I64"/>
    <mergeCell ref="B65:I65"/>
    <mergeCell ref="C56:I56"/>
    <mergeCell ref="B45:I45"/>
    <mergeCell ref="B40:I40"/>
    <mergeCell ref="B127:I127"/>
    <mergeCell ref="C128:I128"/>
    <mergeCell ref="C129:I129"/>
    <mergeCell ref="C130:I13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3" manualBreakCount="3">
    <brk id="60" max="12" man="1"/>
    <brk id="89" max="12" man="1"/>
    <brk id="11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2014-2015</vt:lpstr>
      <vt:lpstr>Sheet3</vt:lpstr>
      <vt:lpstr>'2014-2015'!Print_Area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Makgopa</dc:creator>
  <cp:lastModifiedBy>Khathutshelo Mabija</cp:lastModifiedBy>
  <cp:lastPrinted>2017-03-29T09:53:58Z</cp:lastPrinted>
  <dcterms:created xsi:type="dcterms:W3CDTF">2013-04-05T06:20:30Z</dcterms:created>
  <dcterms:modified xsi:type="dcterms:W3CDTF">2017-03-29T09:54:29Z</dcterms:modified>
</cp:coreProperties>
</file>